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66925"/>
  <mc:AlternateContent xmlns:mc="http://schemas.openxmlformats.org/markup-compatibility/2006">
    <mc:Choice Requires="x15">
      <x15ac:absPath xmlns:x15ac="http://schemas.microsoft.com/office/spreadsheetml/2010/11/ac" url="F:\DOCUMENTOS DIARIOS\DICIEMBRE\Memorando No. 20205600000483\"/>
    </mc:Choice>
  </mc:AlternateContent>
  <xr:revisionPtr revIDLastSave="0" documentId="13_ncr:1_{A3B880DA-FA2D-4015-BE5F-5ADE725484F2}" xr6:coauthVersionLast="45" xr6:coauthVersionMax="45" xr10:uidLastSave="{00000000-0000-0000-0000-000000000000}"/>
  <bookViews>
    <workbookView xWindow="-120" yWindow="-120" windowWidth="29040" windowHeight="15840" xr2:uid="{00000000-000D-0000-FFFF-FFFF00000000}"/>
  </bookViews>
  <sheets>
    <sheet name="2020" sheetId="2" r:id="rId1"/>
  </sheets>
  <externalReferences>
    <externalReference r:id="rId2"/>
    <externalReference r:id="rId3"/>
    <externalReference r:id="rId4"/>
  </externalReferences>
  <definedNames>
    <definedName name="_xlnm._FilterDatabase" localSheetId="0" hidden="1">'2020'!$A$1:$V$253</definedName>
    <definedName name="ANUALIZACION">[1]listas!$E$3:$E$4</definedName>
    <definedName name="_xlnm.Print_Area" localSheetId="0">'2020'!$A$1:$T$117</definedName>
    <definedName name="BASECOMPLETA">#REF!</definedName>
    <definedName name="CODIGO_INDICADOR">[1]listas!$S$216:$T$275</definedName>
    <definedName name="CODIGO_LINEA">[1]listas!$C$152:$D$167</definedName>
    <definedName name="CODIGO_PROGRAMAS">[1]listas!$E$101:$F$145</definedName>
    <definedName name="CODIGO_SECTOR">[1]listas!$E$82:$F$95</definedName>
    <definedName name="CODIGOPROYECTO">[2]listas!$J$132:$J$150</definedName>
    <definedName name="COMPONENTE">[1]listas!$F$152:$F$203</definedName>
    <definedName name="CONCEPTO_LINEA">[1]listas!$E$152:$E$172</definedName>
    <definedName name="CORTES">[1]listas!$L$285:$L$300</definedName>
    <definedName name="CORTESNUMERO">[2]listas!$D$29:$E$44</definedName>
    <definedName name="CORTESPDL">[2]listas!$D$29:$D$44</definedName>
    <definedName name="CRP">'[2]Hoja contratación'!$J$3:$J$700</definedName>
    <definedName name="EJE_PILAR">[1]listas!$E$71:$E$77</definedName>
    <definedName name="INDICADOR">[1]listas!$S$216:$S$275</definedName>
    <definedName name="LINEA_INVERSION">[1]listas!$C$152:$C$167</definedName>
    <definedName name="LISTAS">[2]listas!$G$65:$I$83</definedName>
    <definedName name="LOCAL">[2]listas!$D$5:$E$24</definedName>
    <definedName name="LOCALIDAD">[1]listas!$D$9:$D$28</definedName>
    <definedName name="LOCALIDADES">[3]Hoja2!$B$47:$B$66</definedName>
    <definedName name="METASDOS">[2]listas!$H$87:$I$125</definedName>
    <definedName name="NUMERO_LOCALIDAD">[1]listas!$D$9:$E$28</definedName>
    <definedName name="POR">#REF!</definedName>
    <definedName name="PORCENTAJELINEA">#REF!</definedName>
    <definedName name="PROGRAMAS">[1]listas!$E$101:$E$145</definedName>
    <definedName name="RANGO_EJE_PILAR">[1]listas!$E$71:$F$77</definedName>
    <definedName name="SECTOR">[1]listas!$E$82:$E$95</definedName>
    <definedName name="VALIDACION">[2]listas!$J$132:$L$150</definedName>
    <definedName name="VALIDACIONCONTRATOS">[1]Principal!#REF!</definedName>
    <definedName name="VALIDARCRP">[1]Principal!#REF!</definedName>
    <definedName name="VALORESCRP">'[2]Hoja contratación'!$J$3:$W$700</definedName>
  </definedNames>
  <calcPr calcId="181029"/>
</workbook>
</file>

<file path=xl/calcChain.xml><?xml version="1.0" encoding="utf-8"?>
<calcChain xmlns="http://schemas.openxmlformats.org/spreadsheetml/2006/main">
  <c r="K243" i="2" l="1"/>
  <c r="K242" i="2" l="1"/>
  <c r="K241" i="2"/>
  <c r="Q52" i="2" l="1"/>
  <c r="Q88" i="2" l="1"/>
  <c r="K235" i="2" l="1"/>
  <c r="K236" i="2"/>
  <c r="K237" i="2"/>
  <c r="K238" i="2"/>
  <c r="K239" i="2"/>
  <c r="K240" i="2"/>
  <c r="K130" i="2" l="1"/>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L226" i="2" s="1"/>
  <c r="K227" i="2"/>
  <c r="L227" i="2" s="1"/>
  <c r="K228" i="2"/>
  <c r="L228" i="2" s="1"/>
  <c r="K229" i="2"/>
  <c r="L229" i="2" s="1"/>
  <c r="K230" i="2"/>
  <c r="L230" i="2" s="1"/>
  <c r="K231" i="2"/>
  <c r="L231" i="2" s="1"/>
  <c r="K232" i="2"/>
  <c r="L232" i="2" s="1"/>
  <c r="K233" i="2"/>
  <c r="K234" i="2"/>
  <c r="L218" i="2" l="1"/>
  <c r="L224" i="2" l="1"/>
  <c r="L223" i="2"/>
  <c r="L222" i="2"/>
  <c r="L221" i="2"/>
  <c r="L220" i="2"/>
  <c r="L219" i="2"/>
  <c r="L217" i="2"/>
  <c r="L216" i="2"/>
  <c r="L202" i="2" l="1"/>
  <c r="L200" i="2"/>
  <c r="K89" i="2" l="1"/>
  <c r="L129" i="2" l="1"/>
  <c r="K129" i="2"/>
  <c r="L130" i="2"/>
  <c r="L128" i="2"/>
  <c r="K128" i="2"/>
  <c r="K123" i="2"/>
  <c r="K122" i="2" l="1"/>
  <c r="K3" i="2" l="1"/>
  <c r="K4" i="2"/>
  <c r="K11" i="2"/>
  <c r="K13" i="2"/>
  <c r="K15" i="2"/>
  <c r="K16" i="2"/>
  <c r="K17" i="2"/>
  <c r="K19" i="2"/>
  <c r="K20" i="2"/>
  <c r="K21" i="2"/>
  <c r="K22" i="2"/>
  <c r="K23" i="2"/>
  <c r="K24" i="2"/>
  <c r="K25" i="2"/>
  <c r="K27" i="2"/>
  <c r="K28" i="2"/>
  <c r="K29" i="2"/>
  <c r="K32" i="2"/>
  <c r="K34" i="2"/>
  <c r="K35" i="2"/>
  <c r="K36" i="2"/>
  <c r="K40" i="2"/>
  <c r="K41" i="2"/>
  <c r="K43" i="2"/>
  <c r="K44" i="2"/>
  <c r="K45" i="2"/>
  <c r="K47" i="2"/>
  <c r="K48" i="2"/>
  <c r="K49" i="2"/>
  <c r="K50" i="2"/>
  <c r="K53" i="2"/>
  <c r="K54" i="2"/>
  <c r="K55" i="2"/>
  <c r="K57" i="2"/>
  <c r="K58" i="2"/>
  <c r="K59" i="2"/>
  <c r="K62" i="2"/>
  <c r="K65" i="2"/>
  <c r="K68" i="2"/>
  <c r="K69" i="2"/>
  <c r="K70" i="2"/>
  <c r="K71" i="2"/>
  <c r="K72" i="2"/>
  <c r="K74" i="2"/>
  <c r="K77" i="2"/>
  <c r="K79" i="2"/>
  <c r="K80" i="2"/>
  <c r="K81" i="2"/>
  <c r="K82" i="2"/>
  <c r="K83" i="2"/>
  <c r="K85" i="2"/>
  <c r="K86" i="2"/>
  <c r="K87" i="2"/>
  <c r="K88" i="2"/>
  <c r="K90" i="2"/>
  <c r="K91" i="2"/>
  <c r="K92" i="2"/>
  <c r="K93" i="2"/>
  <c r="K94" i="2"/>
  <c r="K95"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2" i="2"/>
  <c r="L118" i="2" l="1"/>
  <c r="L105" i="2" l="1"/>
  <c r="Q78" i="2" l="1"/>
  <c r="K78" i="2" s="1"/>
  <c r="Q76" i="2"/>
  <c r="K76" i="2" s="1"/>
  <c r="Q75" i="2"/>
  <c r="K75" i="2" s="1"/>
  <c r="Q73" i="2"/>
  <c r="K73" i="2" s="1"/>
  <c r="Q67" i="2"/>
  <c r="K67" i="2" s="1"/>
  <c r="Q66" i="2"/>
  <c r="K66" i="2" s="1"/>
  <c r="Q64" i="2"/>
  <c r="K64" i="2" s="1"/>
  <c r="Q61" i="2"/>
  <c r="K61" i="2" s="1"/>
  <c r="Q60" i="2"/>
  <c r="K60" i="2" s="1"/>
  <c r="K52" i="2"/>
  <c r="Q51" i="2"/>
  <c r="K51" i="2" s="1"/>
  <c r="L104" i="2" l="1"/>
  <c r="L103" i="2"/>
  <c r="L102" i="2"/>
  <c r="L98" i="2" l="1"/>
  <c r="L101" i="2" l="1"/>
  <c r="L100" i="2"/>
  <c r="L99" i="2"/>
  <c r="L97" i="2" l="1"/>
  <c r="L95" i="2"/>
  <c r="L94" i="2"/>
  <c r="L93" i="2"/>
  <c r="L92" i="2"/>
  <c r="L91" i="2"/>
  <c r="L90" i="2"/>
  <c r="Q42" i="2" l="1"/>
  <c r="K42" i="2" s="1"/>
  <c r="Q39" i="2"/>
  <c r="K39" i="2" s="1"/>
  <c r="Q38" i="2"/>
  <c r="K38" i="2" s="1"/>
  <c r="Q37" i="2"/>
  <c r="K37" i="2" s="1"/>
  <c r="Q33" i="2"/>
  <c r="K33" i="2" s="1"/>
  <c r="Q31" i="2"/>
  <c r="K31" i="2" s="1"/>
  <c r="Q26" i="2"/>
  <c r="K26" i="2" s="1"/>
  <c r="Q18" i="2"/>
  <c r="K18" i="2" s="1"/>
  <c r="Q14" i="2"/>
  <c r="K14" i="2" s="1"/>
  <c r="Q12" i="2"/>
  <c r="K12" i="2" s="1"/>
  <c r="Q10" i="2"/>
  <c r="K10" i="2" s="1"/>
  <c r="Q9" i="2"/>
  <c r="K9" i="2" s="1"/>
  <c r="Q8" i="2"/>
  <c r="K8" i="2" s="1"/>
  <c r="Q7" i="2"/>
  <c r="K7" i="2" s="1"/>
  <c r="Q6" i="2"/>
  <c r="K6" i="2" s="1"/>
  <c r="Q5" i="2"/>
  <c r="K5" i="2" s="1"/>
  <c r="L81" i="2" l="1"/>
  <c r="L71" i="2"/>
  <c r="L83" i="2"/>
  <c r="L82" i="2"/>
  <c r="L40" i="2"/>
  <c r="L80" i="2"/>
  <c r="L58" i="2"/>
  <c r="L57" i="2"/>
  <c r="L72" i="2"/>
  <c r="L79" i="2"/>
  <c r="L75" i="2"/>
  <c r="L67" i="2"/>
  <c r="L77" i="2"/>
  <c r="L78" i="2"/>
  <c r="L76" i="2"/>
  <c r="L73" i="2"/>
  <c r="L74" i="2"/>
  <c r="L70" i="2"/>
  <c r="L69" i="2"/>
  <c r="L68" i="2"/>
  <c r="L2" i="2"/>
  <c r="L65" i="2"/>
  <c r="L3" i="2"/>
  <c r="L50" i="2"/>
  <c r="L66" i="2"/>
  <c r="L64" i="2"/>
  <c r="L62" i="2"/>
  <c r="L61" i="2"/>
  <c r="L13" i="2"/>
  <c r="L35" i="2"/>
  <c r="L55" i="2"/>
  <c r="L52" i="2"/>
  <c r="L59" i="2"/>
  <c r="L60" i="2"/>
  <c r="L42" i="2"/>
  <c r="L51" i="2"/>
  <c r="L43" i="2"/>
  <c r="L29" i="2"/>
  <c r="L49" i="2"/>
  <c r="L48" i="2"/>
  <c r="L44" i="2"/>
  <c r="L33" i="2"/>
  <c r="L32" i="2"/>
  <c r="L27" i="2"/>
  <c r="L24" i="2"/>
  <c r="L25" i="2"/>
  <c r="L20" i="2"/>
  <c r="L21" i="2"/>
  <c r="L41" i="2"/>
  <c r="L28" i="2"/>
  <c r="L38" i="2"/>
  <c r="L45" i="2"/>
  <c r="L47" i="2"/>
  <c r="L23" i="2"/>
  <c r="L39" i="2"/>
  <c r="L37" i="2"/>
  <c r="L31" i="2"/>
  <c r="L36" i="2"/>
  <c r="L26" i="2"/>
  <c r="L22" i="2"/>
  <c r="L18" i="2"/>
  <c r="L17" i="2"/>
  <c r="L16" i="2"/>
  <c r="L15" i="2"/>
  <c r="L14" i="2"/>
  <c r="L12" i="2"/>
  <c r="L11" i="2"/>
  <c r="L10" i="2"/>
  <c r="L9" i="2"/>
  <c r="L8" i="2"/>
  <c r="L7" i="2"/>
  <c r="L6" i="2"/>
  <c r="L5" i="2"/>
  <c r="L4" i="2"/>
</calcChain>
</file>

<file path=xl/sharedStrings.xml><?xml version="1.0" encoding="utf-8"?>
<sst xmlns="http://schemas.openxmlformats.org/spreadsheetml/2006/main" count="2356" uniqueCount="796">
  <si>
    <t>No. Contrato</t>
  </si>
  <si>
    <t>Año</t>
  </si>
  <si>
    <t>Plazo en Meses</t>
  </si>
  <si>
    <t>Valor Mensual</t>
  </si>
  <si>
    <t>Diana Marcela Robayo de Lamprea</t>
  </si>
  <si>
    <t>Leidy Yohanna Mosquera Grajales</t>
  </si>
  <si>
    <t>Ingry Tatiana Sastoque Lopez</t>
  </si>
  <si>
    <t>Jeimy Rocío Torres Hernandez</t>
  </si>
  <si>
    <t>Adriana Gordillo Huertas</t>
  </si>
  <si>
    <t>John Jairo López Gavilan</t>
  </si>
  <si>
    <t>Mónica Andrea Melo Beltran</t>
  </si>
  <si>
    <t>Milena Ardila Vega</t>
  </si>
  <si>
    <t>Juan Pablo Murillo Castillo</t>
  </si>
  <si>
    <t>Maria Angélica Gamboa Guataquira</t>
  </si>
  <si>
    <t>Emilio Sastoque Alvarez</t>
  </si>
  <si>
    <t>Luis Guillermo Martínez Lopez</t>
  </si>
  <si>
    <t>José Yesid Herrán Ramirez</t>
  </si>
  <si>
    <t xml:space="preserve">Brayan Andres Morales Castiblanco </t>
  </si>
  <si>
    <t>Arturo Pedraza Quintero</t>
  </si>
  <si>
    <t>Claudia Patricia Suarez</t>
  </si>
  <si>
    <t>Astrid lorena Valbuena Muñoz</t>
  </si>
  <si>
    <t>Objeto</t>
  </si>
  <si>
    <t>EL CONTRATISTA SE OBLIGA A PRESTAR SUS SERVICIOS DE APOYO A LA GESTIÓN MEDIANTE LABORES TÉCNICAS Y ADMINISTRATIVAS, EN EL ÁREA DE GESTIÓN DEL DESARROLLO LOCAL DE LA ALCALDÍA LOCAL DE TUNJUELITO</t>
  </si>
  <si>
    <t>4 meses</t>
  </si>
  <si>
    <t xml:space="preserve">EL CONTRATISTA SE OBLIGA A PRESTAR SUS SERVICIOS PROFESIONALES COMO ABOGADO, EN EL AREA DE GESTION DE DESARROLLO LOCAL, OFICINA DE CONTRATACIÓN EN EL ACOMPAÑAMIENTO PRE CONTRACTUAL, CONTRACTUAL Y POSCONTRACTUAL DEL POAI 2019 DE LA ALCALDIA LOCAL DE TUNJUELITO </t>
  </si>
  <si>
    <t>EL CONTRATISTA SE OBLIGA A PRESTAR SUS SERVICIOS PROFESIONALES COMO ABOGADO, EN EL AREA DE GESTION DE DESARROLLO LOCAL, OFICINA DE CONTRATACIÓN EN EL ACOMPAÑAMIENTO PRE CONTRACTUAL, CONTRACTUAL Y POSCONTRACTUAL DEL POAI 2019 DE LA ALCALDIA LOCAL DE TUNJUELITO.</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</si>
  <si>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</si>
  <si>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EL CONTRATISTA SE OBLIGA A PRESTAR SUS SERVICIOS PROFESIONALES EN EL ÁREA DE GESTIÓN DEL DESARROLLO LOCAL, OFICINA DE PLANEACIÓN, REALIZANDO LA FORMULACIÓN Y SEGUIMIENTO DE LOS PROCESOS ASIGNADOS COMO APOYO A LA SUPERVISIÓN TÉCNIICA, ADMINISTRATIVA Y FINANCIERA DE LOS CONTRATOS EN EJECUCIÓN Y POSTERIOR LIQUIDACIÓN, EN LOS DIFERENTES SECTORES DE LA ALCALDÍA LOCAL DE TUNJUELITO</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</si>
  <si>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ASÍ COMO LAS MATRICES DE INVERSIÓN MUSI, Y LOS APLICATIVOS SEGPLAN Y OTROS, EN LOS DIFERENTES SECTORES DE LA ALCALDÍA LOCAL DE TUNJUELITO</t>
  </si>
  <si>
    <t>EL CONTRATISTA SE OBLIGA A PRESTAR SUS SERVICIOS PROFESIONALES EN EL AREA DE GESTION DEL DESARROLLO LOCAL, OFICINA DE PLANEACION, REALIZANDO LA FORMULACION Y SEGUIMIENTO DE LOS PROCESOS ASIGNADOS COMO APOYO A LA SUPERVISION TECNICA, ADMINISTRATIVA Y FINANCIERA DE LOS CONTRATOS EN EJECUCIÓN Y POSTERIOR LIQUIDACIÓN, EN LOS DIFERENTES SECTORES DE LA ALCALDIA LOCAL DE TUNJUELITO</t>
  </si>
  <si>
    <t>EL CONTRATISTA SE OBLIGA A PRESTAR SUS SERVICIOS DE APOYO EN LA CONDUCCIÓN DE LOS VEHICULOS DE PROPIEDAD DEL FONDO DE DESARROLLO LOCAL DE TUNJUELITO, INCLUIDO EL VEHÍCULO PESADO TIPO CAMIÓN</t>
  </si>
  <si>
    <t>EL CONTRATISTA SE OBLIGA A PRESTAR SUS SERVICIOS DE APOYO EN EL PROCESO DE RADICACIÓN, NOTIFICACIÓN Y ENTREGA DE LA CORRESPONDENCIA INTERNA Y EXTERNA DE LA ALCALDÍA LOCAL DE TUNJUELITO.</t>
  </si>
  <si>
    <t>EL CONTRATISTA SE OBLIGA A PRESTAR SUS SERVICIOS DE APOYO EN EL ÁREA DE GESTIÓN DEL DESARROLLO LOCAL - ALMACÉN DE LA ALCALDÍA LOCAL DE TUNJUELITO</t>
  </si>
  <si>
    <t>APOYAR TÉCNICAMENTE A LOS RESPONSABLES E INTEGRANTES DE LOS PROCESOS EN LA IMPLEMENTACIÓN DE HERRAMIENTAS DE GESTIÓN, SIGUIENDO LOS LINEAMIENTOS METODOLÓGICOS ESTABLECIDOS POR LA OFICINA ASESORA DE PLANEACIÓN DE LA SECRETARÍA DISTRITAL DE GOBIERNO</t>
  </si>
  <si>
    <t>Cindy Rodriguez Beltran</t>
  </si>
  <si>
    <t>EL CONTRATISTA SE OBLIGA A PRESTAR SUS SERVICIOS DE APOYO EN EL PROCESO DE RADICACIÓN, NOTIFICACIÓN Y ENTREGA DE LA CORRESPONDENCIA INTERNA Y EXTERNA DE LA ALCALDÍA LOCAL DE TUNJUELITO</t>
  </si>
  <si>
    <t>Jhonny Mauricio Mendez Quintero</t>
  </si>
  <si>
    <t>EL CONTRATISTA SE OBLIGA A PRESTAR SUS SERVICIOS PROFESIONALES PARA APOYAR AL GRUPO DE ASUNTOS POBLACIONALES EN LA ASISTENCIA A INSTANCIAS DE PARTICIPACIÓN Y LAS DEMÁS ACTIVIDADES QUE SE GENEREN EN EL ÁREA DE DESARROLLO LOCAL - OFICINA DE PLANEACIÓN DE LA ALCALDÍA LOCAL DE TUNJUELITO</t>
  </si>
  <si>
    <t>APOYAR AL ALCALDE LOCAL EN LA PROMOCIÓN, ARTICULACIÓN, ACOMPAÑAMIENTO Y SEGUIMIENTO PARA LA ATENCIÓN Y PROTECCIÓN DE LOS ANIMALES DOMÉSTICOS Y SILVESTRES DE LA LOCALIDAD DE TUNJUELITO</t>
  </si>
  <si>
    <t>EL CONTRATISTA SE OBLIGA A PRESTAR SUS SERVICIOS PROFESIONALES ESPECIALIZADOS DE PLANEACION EN EL DESPACHO DE LA ALCALDÍA LOCAL</t>
  </si>
  <si>
    <t>EL CONTRATISTA SE OBLIGA A PRESTAR SUS SERVICIOS PROFESIONALES DE APOYO EN LA OFICINA DE PRESUPUESTO DE LA ALCALDÍA LOCAL</t>
  </si>
  <si>
    <t>EL CONTRATISTA SE OBLIGA A PRESTAR SUS SERVICIOS DE APOYO EN EL ÁREA DE GESTIÓN DEL DESARROLLO LOCAL - ALMACÉN DE LA ALCALDÍA LOCAL</t>
  </si>
  <si>
    <t>APOYAR LA GESTIÓN DOCUMENTAL DE LA ALCALDÍA LOCAL, ACOMPAÑANDO AL EQUIPO JURÍDICO DE DEPURACIÓN EN LAS LABORES OPERATIVAS QUE GENERA EL PROCESO DE IMPULSO DE LAS ACTUACIONES ADMINISTRATIVAS EXISTENTES EN LA ALCALDÍA LOCAL DE TUNJUELITO.</t>
  </si>
  <si>
    <t>EL CONTRATISTA SE OBLIGA A PRESTAR SUS SERVICIOS DE APOYO A LA GESTIÓN MEDIANTE LABORES ADMINISTRATIVAS, EN EL ÁREA DE GESTIÓN DEL DESARROLLO LOCAL DE LA ALCALDÍA LOCAL DE TUNJUELITO - OFICINA DE PLANEACIÓN.</t>
  </si>
  <si>
    <t>EL CONTRATISTA SE OBLIGA A PRESTAR SUS SERVICIOS PARA APOYAR LA REALIZACIÓN DE ACTIVIDADES INSTITUCIONALES EN LA CASA DE LA CULTURA DE LA LOCALIDAD DE TUNJUELITO</t>
  </si>
  <si>
    <t>Wendy Jholany Quevedo Rodriguez</t>
  </si>
  <si>
    <t>Luis Alberto Rodríguez Reyes</t>
  </si>
  <si>
    <t>Jack Cristopher Reina Rodriguez</t>
  </si>
  <si>
    <t>Sandra Julieth Fonseca Ordoñez</t>
  </si>
  <si>
    <t>Ana Lucia Trujillo Martinez</t>
  </si>
  <si>
    <t>Jacqueline Adriana Mejia Mendez</t>
  </si>
  <si>
    <t>Juan Danilo Mendoza</t>
  </si>
  <si>
    <t xml:space="preserve">Nancy Paola Ortiz Cardona </t>
  </si>
  <si>
    <t>EL CONTRATISTA SE OBLIGA A PRESTAR SUS SERVICIOS DE APOYO A LA GESTIÓN EN EL AREA DE GESTION DEL DESARROLLO LOCAL – PARA LA ATENCIÓN Y RECEPCIÓN DE LA ALCALDÍA LOCAL DE TUNJUELITO</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</si>
  <si>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</si>
  <si>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Karen Nathaly Silva Camacho</t>
  </si>
  <si>
    <t>Eva Lorena Simbaqueba Sanchez</t>
  </si>
  <si>
    <t>EL CONTRATISTA SE OBLIGA A PRESTAR SUS SERVICIOS PROFESIONALES PARA APOYAR AL GRUPO DE ASUNTOS POBLACIONALES EN LA ASISTENCIA A INSTANCIAS DE PARTICIPACIÓN Y LAS DEMÁS ACTIVIDADES QUE SE GENEREN EN EL ÁREA DE DESARROLLO LOCAL - OFICINA DE PLANEACIÓN DE LA ALCALDÍA LOCAL DE TUNJUELITO.</t>
  </si>
  <si>
    <t>Diana Marcela Bermudez Torres</t>
  </si>
  <si>
    <t>EL CONTRATISTA SE OBLIGA A PRESTAR SUS SERVICIOS PROFESIONALES PARA ELABORAR LOS INFORMES, REPORTES Y DEMÁS BALANCES DIRIGIDOS A LA CONTRALORÍA DISTRITAL, CONTRALORÍA LOCAL Y EN GENERAL, DE LOS ENTES DE CONTROL, CONFORME A LAS COMPETENCIAS ASIGNADAS AL DESPACHO DEL ALCALDE LOCAL</t>
  </si>
  <si>
    <t>EL CONTRATISTA SE OBLIGA A PRESTAR SUS SERVICIOS PROFESIONALES PARA COORDINAR LAS ACTIVIDADES INSTITUCIONALES DE LA CASA DE LA CULTURA DE LA LOCALIDAD DE TUNJUELITO Y LAS DEMAS ACTIVIDADES QUE SE GENEREN EN EL AREA DE DESARROLLO LOCAL</t>
  </si>
  <si>
    <t>Maria Fernanda Pulido Fandiño</t>
  </si>
  <si>
    <t>EL CONTRATISTA SE OBLIGA A PRESTAR SUS SERVICIOS PROFESIONALES PARA ADMINISTRAR LA RED DE VOZ Y DATOS Y EL MANEJO DE LA PLATAFORMA INFORMÁTICA DE LAS DIFERENTES DEPENDENCIAS DE LA ENTIDAD</t>
  </si>
  <si>
    <t>Carmen Elisa Pedraza Flautero</t>
  </si>
  <si>
    <t>APOYAR Y DAR SOPORTE TÉCNICO AL ADMINISTRADOR Y USUARIO FINAL DE LA RED DE SISTEMAS Y TECNOLOGÍA E INFORMACIÓN DE LA ALCALDÍA LOCAL DE TUNJUELITO.</t>
  </si>
  <si>
    <t>EL CONTRATISTA SE OBLIGA A PRESTAR SUS SERVICIOS PROFESIONALES COMO INGENIERO, PARA LA FORMULACIÓN Y SEGUIMIENTO DE LOS PROCESOS DE INFRAESTRUCTURA, DE LA ALCALDÍA LOCAL DE TUNJUELITO</t>
  </si>
  <si>
    <t>APOYAR AL ALCALDE(SA) LOCAL EN LA PROMOCIÓN, ACOMPAÑAMIENTO, COORDINACIÓN Y ATENCIÓN DE LAS INSTANCIAS DE COORDINACIÓN INTERINSTITUCIONAL Y LAS INSTANCIAS DE PARTICIPACIÓN LOCALES, ASÍ COMO LOS PROCESOS COMUNITARIOS EN LA LOCALIDAD</t>
  </si>
  <si>
    <t>Marlon Javier Romero Sierra</t>
  </si>
  <si>
    <t>PRESTAR LOS SERVICIOS TÉCNICOS PARA LA OPERACIÓN SEGUIMIENTO Y CUMPLIMIENTO DE LOS PROCESOS Y PROCEDIMIENTOS DEL SERVICIO DE APOYOS PARA LA SEGURIDAD ECONÓMICA TIPO REQUERIDOS PARA EL OPORTUNO Y ADECUADO REGISTRO, CRUCE Y REPORTE DE LOS DATOS EN EL SISTEMA MISIONAL-SIRBE, QUE CONTRIBUYAN A LA GARANTÍA DE LOS DERECHOS DE LA POBLACIÓN MAYOREN EL MARCO DE LA POLITICA PUBLICA SOCIAL PARA EL ENVEJECIMIENTO Y LA VEJEZ EN EL DISTRITO CAPITAL A CARGO DE LA ALCALDÍA LOCAL</t>
  </si>
  <si>
    <t>Claudia Patricia del Carmen Marenco</t>
  </si>
  <si>
    <t>APOYAR LA GESTIÓN DOCUMENTAL DE LA ALCALDÍA LOCAL, ACOMPAÑANDO AL EQUIPO JURÍDICO DE DEPURACIÓN EN LAS LABORES OPERATIVAS QUE GENERA EL PROCESO DE IMPULSO DE LAS ACTUACIONES ADMINISTRATIVAS EXISTENTES EN LA ALCALDÍA LOCAL DE TUNJUELITO</t>
  </si>
  <si>
    <t>Michael Andres Ruiz Falach</t>
  </si>
  <si>
    <t>Luis Carlos Tovar Moreno</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</si>
  <si>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</si>
  <si>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 xml:space="preserve"> 4 meses</t>
  </si>
  <si>
    <t>EL CONTRATISTA SE OBLIGA A PRESTAR LOS SERVICIOS DE APOYO A LA GESTIÓN EN LAS ACTIVIDADES QUE SE GENEREN EN LA JUNTA ADMINISTRADORA LOCAL DE TUNJUELITO</t>
  </si>
  <si>
    <t>Ana Mayerly Camargo Mateus</t>
  </si>
  <si>
    <t>GIOVANNY ALBERTO ALFONSO MARÍN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</si>
  <si>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</si>
  <si>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Martha Liliana Silva Esquivel</t>
  </si>
  <si>
    <t>Julio Armando Villa Hernandez</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</si>
  <si>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</si>
  <si>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Enver Julian López Angel</t>
  </si>
  <si>
    <t>APOYAR TÉCNICAMENTE LAS DISTINTAS ETAPAS DE LOS PROCESOS DE COMPETENCIA DE LAS INSPECCIONES DE POLICÍA DE LA LOCALIDAD, SEGÚN REPARTO.</t>
  </si>
  <si>
    <t>EL CONTRATISTA SE OBLIGA A PRESTAR SUS SERVICIOS PROFESIONALES COMO COORDINADOR DEL GRUPO DE APOYO ECONOMICO SUBSIDIO TIPO C</t>
  </si>
  <si>
    <t>David Ernesto Guevara Rincon</t>
  </si>
  <si>
    <t>EL CONTRATISTA SE OBLIGA A
PRESTAR SUS SERVICIOS PROFESIONALES COMO INGENIERO O ARQUITECTO,
PARA LA FORMULACIÓN Y SEGUIMIENTO DE LOS PROCESOS DE
INFRAESTRUCTURA, DE LA ALCALDÍA LOCAL DE TUNJUELITO</t>
  </si>
  <si>
    <t>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</si>
  <si>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APOYAR LA GESTIÓN DOCUMENTAL
DE LA ALCALDÍA LOCAL, ACOMPAÑANDO AL EQUIPO JURÍDICO DE DEPURACIÓN
EN LAS LABORES OPERATIVAS QUE GENERA EL PROCESO DE IMPULSO DE LAS
ACTUACIONES ADMINISTRATIVAS EXISTENTES EN LA ALCALDÍA LOCAL DE
TUNJUELITO – INSPECCIONES DE POLICÍA.</t>
  </si>
  <si>
    <t>Diana Carolina Medina Vargas</t>
  </si>
  <si>
    <t>Edwin Guzman Fonseca</t>
  </si>
  <si>
    <t>Juan Sebastian Ladino Martinez</t>
  </si>
  <si>
    <t>APOYAR AL ALCALDE LOCAL EN LA GESTIÓN DE LOS ASUNTOS RELACIONADOS CON SEGURIDAD CIUDADANA, CONVIVENCIA Y PREVENCIÓN DE CONFLICTIVIDADES, VIOLENCIAS Y DELITOS EN LA LOCALIDAD, DE CONFORMIDAD CON EL MARCO NORMATIVO APLICABLE EN LA MATERIA</t>
  </si>
  <si>
    <t>APOYAR LA FORMULACIÓN, GESTIÓN Y SEGUIMIENTO DE ACTIVIDADES ENFOCADAS A LA GESTIÓN AMBIENTAL EXTERNA, ENCAMINADAS A LA MITIGACIÓN DE LOS DIFERENTES IMPACTOS AMBIENTALES Y LA CONSERVACIÓN DE LOS RECURSOS NATURALES DE LA LOCALIDAD DE TUNJUELITO</t>
  </si>
  <si>
    <t>JONATHAN ALEJANDRO RAMOS NIÑO</t>
  </si>
  <si>
    <t>EL CONTRATISTA SE OBLIGA PARA CON EL FONDO A PRESTAR SUS SERVICIOS DE APOYO, EN EL ÁREA DE GESTIÓN DEL DESARROLLO LOCAL – OFICINA PARTICIPACIÓN DE LA ALCALDÍA LOCAL DE TUNJUELITO</t>
  </si>
  <si>
    <t>Leidy Johana Baron Ardila</t>
  </si>
  <si>
    <t>ANULADO</t>
  </si>
  <si>
    <t>Demetrio Cendales Parra</t>
  </si>
  <si>
    <t>Fabio Alberto Alzate Carreño</t>
  </si>
  <si>
    <t>Alvaro Casallas Abril</t>
  </si>
  <si>
    <t>Julián Enrique Ariza Gonzalez</t>
  </si>
  <si>
    <t>Sneider Felipe Cortes Posada</t>
  </si>
  <si>
    <t>EL CONTRATISTA SE OBLIGA PARA CON EL FONDO DE DESARROLLO LOCAL DE TUNJUELITO A PRESTAR SUS SERVICIOS PROFESIONALES EN LA PREVENCIÓN, GESTIÓN Y ATENCIÓN DE LOS RIESGOS EN LA LOCALIDAD DE TUNJUELITO</t>
  </si>
  <si>
    <t>EL CONTRATISTA SE OBLIGA A PRESTAR SUS SERVICIOS PROFESIONALES ESPECIALIZADOS COMO ASESOR DEL DESPACHO, DE LA ALCALDÍA LOCAL DE TUNJUELITO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</si>
  <si>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</si>
  <si>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JURÍDICAMENTE LA EJECUCIÓN DE LAS ACCIONES REQUERIDAS PARA EL TRÁMITE E IMPULSO PROCESAL DE LAS ACTUACIONES CONTRAVENCIONALES Y/O QUERELLAS QUE CURSEN EN LAS INSPECCIONES DE POLICÍA DE LA LOCALIDAD</t>
  </si>
  <si>
    <t>3 meses</t>
  </si>
  <si>
    <t>APOYAR TÉCNICAMENTE LAS DISTINTAS ETAPAS DE LOS PROCESOS DE COMPETENCIA DE LAS INSPECCIONES DE POLICIA DE LA LOCALIDAD, SEGÚN REPARTO.</t>
  </si>
  <si>
    <t>APOYAR LA GESTIÓN DOCUMENTAL
DE LA ALCALDÍA LOCAL EN LA IMPLEMENTACIÓN DE LOS PROCESOS DE
CLASIFICACIÓN, ORDENACIÓN, SELECCIÓN NATURAL, FOLIACIÓN, IDENTIFICACIÓN,LEVANTAMIENTO DE INVENTARIOS, ALMACENAMIENTO Y APLICACIÓN DE
PROTOCOLOS DE ELIMINACIÓN Y TRANSFERENCIAS DOCUMENTALES.</t>
  </si>
  <si>
    <t>Yesenia Miranda Pacheco</t>
  </si>
  <si>
    <t>Ana Patricia Garcia Pulido</t>
  </si>
  <si>
    <t>Alexandra Patricia Gutierrez Beltran</t>
  </si>
  <si>
    <t>PRESTAR LOS SERVICIOS PROFESIONALES PARA LA OPERACIÓN, SEGUIMIENTO Y CUMPLIMIENTO DE LOS PROCEDIMIENTOS ADMINISTRATIVOS Y PROGRAMATICOS DE LOS SERVICIOS SOCIALES DEL PROYECTO DE APOYO ECONÓMICO SUBSIDIO TIPO C, QUE CONTRIBUYAN A LA GARANTÍA DE LOS DERECHOS DE LA POBLACIÓN MAYOR EN EL MARCO DE LA POLITICA PÚBLICA SOCIAL PARA EL ENVEJECIMIENTO Y LA VEJEZ EN EL DISTRITO CAPITAL A CARGO DE LA ALCALDÍA LOCAL DE TUNJUELITO</t>
  </si>
  <si>
    <t>5 meses</t>
  </si>
  <si>
    <t>Numero de contrato según SECOP</t>
  </si>
  <si>
    <t>PRESTAR SUS SERVICIOS DE APOYO EN LA SUPERVISIÓN DE LAS TAREAS OPERATIVAS DE CARÁCTER ARCHIVÍSTICO DESARROLLADAS EN LAS DEPENDENCIAS DE LA ALCALDÍA LOCAL DE TUNJUELITO PARA GARANTIZAR LA APLICACIÓN CORRECTA DE LOS PROCEDIMIENTOS TÉCNICOS</t>
  </si>
  <si>
    <t>EL CONTRATISTA SE OBLIGA CON EL FONDO DE DESARROLLO LOCAL DE TUNJUELITO A PRESTAR SUS SERVICIOS DE APOYO A LA GESTIÓN Y FUNCIONAMIENTO DEL PUNTO VIVE DIGITAL DE LA LOCALIDAD</t>
  </si>
  <si>
    <t>APOYAR LA GESTION DOCUMENTAL DE LA ALCALDIA LOCAL, ACOMPAÑANDO AL EQUIPO JURÍDICO DE DEPURACIÓN EN LAS LABORES OPERATIVAS QUE GENERA EL PROCESO DE IMPULSO DE LAS ACTUACIONES ADMINISTRATIVAS EXISTENTES EN LA ALCALDIA LOCAL DE TUNJELITO- INSPECCIONES DE POLICÍA</t>
  </si>
  <si>
    <t>EL CONTRATISTA SE OBLIGA A PRESTAR SUS SERVICIOS DE APOYO EN LA CONDUCCIÓN DE LOS VEHÍCULOS DE PROPIEDAD DEL FONDO DE DESARROLLO LOCAL DE TUNJUELITO, INCLUIDO EL VEHÍCULO PESADO TIPO CAMIÓN</t>
  </si>
  <si>
    <t>Claudia Rocio Echeverry Beltrán</t>
  </si>
  <si>
    <t>APOYAR JURÍDICAMENTE LA EJECUCIÓN DE LAS ACCIONES REQUERIDAS PARA LA DEPURACIÓN DE LAS ACTUACIONES ADMINISTRATIVAS QUE CURSAN EN LA ALCALDÍA LOCAL DE TUNJUELITO</t>
  </si>
  <si>
    <t>Angie Tatiana Garcia Soler</t>
  </si>
  <si>
    <t>Sebastian Saavedra Velasquez</t>
  </si>
  <si>
    <t>Luis Alcides Murcia Pachon</t>
  </si>
  <si>
    <t>Lina Marcela Pineda Florez</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</si>
  <si>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</si>
  <si>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EL CONTRATISTA SE OBLIGA PARA CON EL FONDO DE DESARROLLO LOCAL DE TUNJUELITO A PRESTAR SUS SERVICIOS PROFESIONALES EN LA PREVENCIÓN, GESTIÓN Y ATENCIÓN DE LOS RIESGOS EN LA LOCALIDAD DE TUNJUELITO.</t>
  </si>
  <si>
    <t>Duvan David Rubio Tellez</t>
  </si>
  <si>
    <t>EL CONTRATISTA SE OBLIGA A PRESTAR SUS SERVICIOS DE APOYO AL ÁREA DE GESTIÓN DEL DESARROLLO LOCAL PARA REALIZAR EL MANTENIMIENTO PREVENTIVO Y CORRECTIVO Y REPARACIONES LOCATIVAS EN GENERAL, EN LOS BIENES DE PROPIEDAD DEL FONDO DE DESARROLLO LOCAL Y/O DE LA ALCALDÍA LOCAL DE TUNJUELITO</t>
  </si>
  <si>
    <t>Jorge Alberto Bustos Cardenas</t>
  </si>
  <si>
    <t>Alfredo Moreno Cendales</t>
  </si>
  <si>
    <t>APOYAR JURÍDICAMENTE LA EJECUCIÓN DE LAS ACCIONES REQUERIDAS PARA EL TRÁMITE E IMPULSO PROCESAL DE LAS ACTUACIONES CONTRAVENCIONALES Y/O QUERELLAS QUE CURSEN EN LAS INSPECCIONES DE POLICÍA DE LA LOCALIDAD.</t>
  </si>
  <si>
    <t>EL CONTRATISTA SE OBLIGA A PRESTAR SUS SERVICIOS PROFESIONALES COMO INGENIERO O ARQUITECTO, PARA LA FORMULACIÓN Y SEGUIMIENTO DE LOS PROCESOS DE INFRAESTRUCTURA, DE LA ALCALDÍA LOCAL DE TUNJUELITO</t>
  </si>
  <si>
    <t>Tatiana Garcia Aroca</t>
  </si>
  <si>
    <t>EL CONTRATISTA SE OBLIGA A PRESTAR SUS SERVICIOS TÉCNICOS DE APOYO EN EL ÁREA DE GESTIÓN DEL DESARROLLO LOCAL PARA SEGUIMIENTO A LAS PÓLIZAS DE ESTABILIDAD DE LAS OBRAS VIGENTES EN LA ENTIDAD Y DE SEGUIMIENTO A LOS PROYECTOS DE INVERSIÓN A CARGO DEL GRUPO DE INFRAESTRUCTURA</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</si>
  <si>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</si>
  <si>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Francisco Javier Nuñez Varela</t>
  </si>
  <si>
    <t>Laura Vanessa Gamba Elías CEDENTE</t>
  </si>
  <si>
    <t>Consuelo Parra Malaver CESIONARIO</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</si>
  <si>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</si>
  <si>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EL CONTRATISTA SE OBLIGA CON EL FONDO DE DESARROLLO LOCAL DE TUNJUELITO A PRESTAR SUS SERVICIOS PROFESIONALES PARA ADMINISTRAR LOS SERVICIOS INFORMÁTICOS Y TECNOLÓGICOS INSTALADOS EN EL PUNTO VIVE DIGITAL DE LA LOCALIDAD</t>
  </si>
  <si>
    <t>APOYAR AL ALCALDE LOCAL EN LA FORMULACIÓN, SEGUIMIENTO E IMPLEMENTACIÓN DE LA ESTRATEGIA LOCAL PARA LA TERMINACIÓN JURÍDICA DE LAS ACTUACIONES ADMINISTRATIVAS QUE CURSAN EN LA ALCALDÍA LOCAL DE TUNJUELITO.</t>
  </si>
  <si>
    <t>Carlos Urbey Beltran Hernandez</t>
  </si>
  <si>
    <t>Jose Alejandro Avila Feo</t>
  </si>
  <si>
    <t>Andrea Catalina Pedraza Reyes</t>
  </si>
  <si>
    <t>PRESTAR SUS SERVICIOS PROFESIONALES PARA LA IMPLEMENTACIÓN DE LAS ACCIONES Y LINEAMIENTOS TÉCNICOS SURTIDOS DEL PROGRAMA DE GESTIÓN DOCUMENTAL Y DEMÁS INSTRUMENTOS TÉCNICOS ARCHIVÍSTICOS</t>
  </si>
  <si>
    <t>Ricardo Martinez Lemus</t>
  </si>
  <si>
    <t xml:space="preserve">Roberto Alfonso Gómez Hernandez CEDENTE
</t>
  </si>
  <si>
    <t>John Leandro Betancourth Gutierrez CESIONARIO</t>
  </si>
  <si>
    <t>Katherin Johana Moreno Castañeda CESIONARIO</t>
  </si>
  <si>
    <t>Yesid Fernando Monroy Ortega CEDENTE</t>
  </si>
  <si>
    <t>Angie Laura Molina Cardona</t>
  </si>
  <si>
    <t>Consuelo Parra Malaver CEDENTE</t>
  </si>
  <si>
    <t>Laura Vanessa Gamba Elías CESIONARIO</t>
  </si>
  <si>
    <t>UT-SOFT-IG</t>
  </si>
  <si>
    <t>ESRI COLOMBIA S.A.S</t>
  </si>
  <si>
    <t>Servi limpieza S.A.</t>
  </si>
  <si>
    <t>CONTRATAR LA PRESTACIÓN DE SERVICIO DE ASEO Y CAFETERÍA PARA LA ALCALDÍA LOCAL DE TUNJUELITO Y LA CASA DE LA CULTURA MEDIANTE EL ACUERDO MARCO DE PRECIOS PARA EL SUMINISTRO INTEGRAL DE ASEO Y CAFETERÍA POR PARTE DE ENTIDADES COMPRADORAS CCE-972-AMP-2019.</t>
  </si>
  <si>
    <t>830122983-1</t>
  </si>
  <si>
    <t>LA ADQUISICIÓN DE LICENCIAS MICROSOFT®O365E1OPEN SHRDSVR MONTHLYSUBSCRIPTIONS-VOLUMELICENSE GOVERNMENT OLP 1LICENSE NOLEVEL QUALIFIED ANNUAL PARA LOS EQUIPOS DE CÓMPUTO DE LA ALCALDÍA LOCAL DE TUNJUELITO, CONFORME A LA CLAUSULA 2 DEL ACUERDO MARCO DE PRECIOS CON LA TIENDA VIRTUAL DEL ESTADO COLOMBIANO CCE-578-AMP-2017</t>
  </si>
  <si>
    <t>Contratar la adquisicion de Licencia ArcGIS for Desktop Basic Single Use Licens para el Fondo de Desarrollo Local de Tunjuelito</t>
  </si>
  <si>
    <t xml:space="preserve">5 meses y 8 dias </t>
  </si>
  <si>
    <t>830070625-3</t>
  </si>
  <si>
    <t>SEGURIDAD NUEVA ERA LTDA</t>
  </si>
  <si>
    <t>CONTRATAR LA PRESTACIÓN DEL SERVICIO DE VIGILANCIA Y SEGURIDAD PRIVADA, PARA LA PROTECCIÓN DE LOS BIENES MUEBLES E INMUEBLES DE PROPIEDAD O EN TENENCIA POR PARTE DEL FONDO DE DESARROLLO LOCAL DE TUNJUELITO.</t>
  </si>
  <si>
    <t>FDLT-SAMC-001-2020</t>
  </si>
  <si>
    <t xml:space="preserve">9 meses </t>
  </si>
  <si>
    <t>2 meses</t>
  </si>
  <si>
    <t>Adición No.1</t>
  </si>
  <si>
    <t>Prórroga No.1</t>
  </si>
  <si>
    <t>Fecha de terminación inicial</t>
  </si>
  <si>
    <t>Fecha de terminación 
final</t>
  </si>
  <si>
    <t xml:space="preserve">Fecha inicio </t>
  </si>
  <si>
    <t>FABIAN EDUARDO VALLE NAVARRO</t>
  </si>
  <si>
    <t>EL CONTRATISTA SE OBLIGA A PRESTAR SUS SERVICIOS PROFESIONALES COMO ABOGADO ESPECIALIZADO DEL DESPACHO, DE LA ALCALDIA LOCAL DE TUNJUELITO.</t>
  </si>
  <si>
    <t>8 MESES</t>
  </si>
  <si>
    <t>EL CONTRATISTA SE OBLIGA A PRESTAR SUS SERVICIOS PROFESIONALES COMO ABOGADO ESPECIALIZADO DEL FONDO DE DESARROLLO LOCAL, DE LA ALCALDÍA LOCAL DE TUNJUELITO.</t>
  </si>
  <si>
    <t>YESID FERNANDO RIVERA CONTRERAS</t>
  </si>
  <si>
    <t>EL CONTRATISTA SE OBLIGA A PRESTAR SUS SERVICIOS PROFESIONALES ESPECIALIZADOS PARA ELABORAR LOS INFORMES, REPORTES Y DEMÁS BALANCES DIRIGIDOS A LA CONTRALORÍA DISTRITAL, CONTRALORÍA LOCAL Y EN GENERAL, DE LOS ENTES DE CONTROL, CONFORME A LAS COMPETENCIAS ASIGNADAS AL DESPACHO DEL ALCALDE LOCAL.</t>
  </si>
  <si>
    <t>MANUEL LOZADA CRUZ</t>
  </si>
  <si>
    <t>ANANIA PAYARES PRESIGA</t>
  </si>
  <si>
    <t>PRESTAR SUS SERVICIOS PROFESIONALES ESPECIALIZADOS AL DESPACHO EN LA REVISIÓN, APROBACIÓN Y SEGUIMIENTO DE LAS DIFERENTES ACTUACIONES ADMINISTRATIVAS QUE CURSAN EN LA ALCALDÍA LOCAL DE TUNJUELITO</t>
  </si>
  <si>
    <t>SERGIO ENRIQUE GARCIA VELASCO</t>
  </si>
  <si>
    <t xml:space="preserve">LA CRUZ ROJA SE OBLIGA A PRESTAR, A MONTO AGOTABLE, LOS SERVICIOS Y REALIZAR LAS ACCIONES NECESARIAS PARA LA PROVISIÓN Y ENTREGA DE AYUDA HUMANITARIA Y ASISTENCIA PARA LA CONTINGENCIA DE LA POBLACIÓN POBRE Y VULNERABLE DE BOGOTA D.C., EN EL MARCO DE LA CONTENCIÓN Y MITIGACIÓN DEL COVID - 19, LA DECLARATORIA DE EMERGENCIA SANITARIA EN TODO EL TERRITORIO NACIONAL Y LA CALAMIDAD PÚBLICA DECLARADA EN LA CIUDAD DE BOGOTÁ D.C, DE ACUERDO A LO ESTABLECIDO EN EL MANUAL OPERATIVO DEL SISTEMA DISTRITAL BOGOTÁ SOLIDARIA EN CASA </t>
  </si>
  <si>
    <t>CRUZ ROJA COLOMBIANA SECCIONAL CUNDINAMARCA Y D.C.</t>
  </si>
  <si>
    <t>FDLT-CPSUM-083-2020
 (SECOP I)</t>
  </si>
  <si>
    <t xml:space="preserve">4 Meses </t>
  </si>
  <si>
    <t>860070301-1</t>
  </si>
  <si>
    <t>800148041-0</t>
  </si>
  <si>
    <t>900884399-0</t>
  </si>
  <si>
    <t>PABLO CESAR TORRES PEREZ</t>
  </si>
  <si>
    <t>EL CONTRATISTA SE OBLIGA A PRESTAR SUS SERVICIOS PROFESIONALES COMO ABOGADO REALIZANDO EL SEGUIMIENTO A LAS PÓLIZAS DE ESTABILIDAD DE OBRAS VIGENTES DE LOS PROYECTOS DE INFRAESTRUCTURA</t>
  </si>
  <si>
    <t>DIEGO RANGEL ARAQUE</t>
  </si>
  <si>
    <t xml:space="preserve">EDITH ROCIO MORENO BARBOSA </t>
  </si>
  <si>
    <t xml:space="preserve">1.074.158.435 </t>
  </si>
  <si>
    <t xml:space="preserve">EL CONTRATISTA SE OBLIGA PARA CON EL FONDO A PRESTAR SUS SERVICIOS DE APOYO, EN EL ÁREA DE GESTIÓN DEL DESARROLLO LOCAL – OFICINA PARTICIPACIÓN DE LA ALCALDÍA LOCAL DE TUNJUELITO. </t>
  </si>
  <si>
    <t>DEAN CHAPARRO SALGADO</t>
  </si>
  <si>
    <t>ALVARO SIERRA CARVAJAL</t>
  </si>
  <si>
    <t xml:space="preserve">GEOVANNI CONTRERAS ILLERA </t>
  </si>
  <si>
    <t>EL CONTRATISTA SE OBLIGA A PRESTAR SUS SERVICIOS PROFESIONALES COMO ABOGADO, EN EL ÁREA DE GESTIÓN DE DESARROLLO LOCAL, OFICINA DE CONTRATACIÓN EN EL ACOMPAÑAMIENTO PRE CONTRACTUAL, CONTRACTUAL Y POSCONTRACTUAL DEL POAI 2019-2020 DE LA ALCALDÍA LOCAL DE TUNJUELITO.</t>
  </si>
  <si>
    <t>VIVIANA CATHERINE MURILLO ULLOA</t>
  </si>
  <si>
    <t>APOYAR JURÍDICAMENTE LA EJECUCIÓN DE LAS ACCIONES REQUERIDAS PARA LA DEPURACIÓN DE LAS ACTUACIONES ADMINISTRATIVAS QUE CURSAN EN LA ALCALDÍA LOCAL DE TUNJUELITO.</t>
  </si>
  <si>
    <t>MARIO JULIO ORTIZ TRILLO</t>
  </si>
  <si>
    <t>EL CONTRATISTA SE OBLIGA A PRESTAR SUS SERVICIOS DE APOYO EN EL PROCESO DE RADICACIÓN, NOTIFICACIÓN Y ENTREGA DE LA CORRESPONDENCIA INTERNA Y EXTERNA DE LA ALCALDÍA LOCAL DE TUNJUELITO. EL CONTRATISTA SE OBLIGA A PRESTAR SUS SERVICIOS DE APOYO EN EL PROCESO DE RADICACIÓN, NOTIFICACIÓN Y ENTREGA DE LA CORRESPONDENCIA INTERNA Y EXTERNA DE LA ALCALDÍA LOCAL DE TUNJUELITO.</t>
  </si>
  <si>
    <t>Tipo de contrato</t>
  </si>
  <si>
    <t>Modalidad de selección</t>
  </si>
  <si>
    <t>CONTRATO DE PRESTACION DE SERVICIOS</t>
  </si>
  <si>
    <t>CONTRATACION DIRECTA</t>
  </si>
  <si>
    <t>ACUERDO MARCO</t>
  </si>
  <si>
    <t>SELECCIÓN ABREVIADA DE MENOR CUANTÍA</t>
  </si>
  <si>
    <t>CONTRATO COMPRAVENTA</t>
  </si>
  <si>
    <t xml:space="preserve">INDUHOTEL SAS
</t>
  </si>
  <si>
    <t>CONTRATAR LA ADQUISICIÓN DE LOS INSUMOS DE ASEO Y DESINFECION (TOALLAS DE MANOS) PARA LA ALCALDÍA LOCAL DE TUNJUELITO Y SUS SEDES A TRAVES DEL INSTRUMENTO DE AGREGACIÓN DE DEMANDA EMERGENCIA COVID -19</t>
  </si>
  <si>
    <t>CONTRATAR LA ADQUISICIÓN DE LOS INSUMOS DE ASEO Y DESINFECION (HIPOCLORITO) PARA LA ALCALDÍA LOCAL DE TUNJUELITO Y SUS SEDES A TRAVES DEL INSTRUMENTO DE AGREGACIÓN DE DEMANDA EMERGENCIA COVID -19</t>
  </si>
  <si>
    <t>Ofibest S.A.S</t>
  </si>
  <si>
    <t>CONTRATAR LA ADQUISICIÓN DE LOS INSUMOS DE ASEO Y DESINFECION (GEL ANTIBACTERIAL) PARA LA ALCALDÍA LOCAL DE TUNJUELITO Y SUS SEDES A TRAVES DEL INSTRUMENTO DE AGREGACIÓN DE DEMANDA EMERGENCIA COVID -19</t>
  </si>
  <si>
    <t>CONTRATAR LA ADQUISICIÓN DE LOS INSUMOS DE ASEO Y DESINFECION (ALCOHOL) PARA LA ALCALDÍA LOCAL DE TUNJUELITO Y SUS SEDES A TRAVES DEL INSTRUMENTO DE AGREGACIÓN DE DEMANDA EMERGENCIA COVID -19</t>
  </si>
  <si>
    <t>Sumimas S.A.S</t>
  </si>
  <si>
    <t>Sumimas_S.A.S</t>
  </si>
  <si>
    <t>CONTRATAR LA ADQUISICIÓN DE ELEMENTOS DE PROTECCIÓN PERSONAL -TAPABOCAS DESECHABLES- PARA LOS FUNCIONARIOS DEL FONDO DE DESARROLLO LOCAL DE TUNJUELITO A TRAVES DEL INSTRUMENTO DE AGREGACION DE DEMANDA EMERGENCIA COVID -19</t>
  </si>
  <si>
    <t>CONTRATAR LA ADQUISICIÓN DE ELEMENTOS DE PROTECCIÓN PERSONAL ¿GUANTES DE NITRILO¿ PARA LOS FUNCIONARIOS DEL FONDO DE DESARROLLO LOCAL DE TUNJUELITO A TRAVES DEL INSTRUMENTO DE AGREGACION DE DEMANDA EMERGENCIA COVID -19</t>
  </si>
  <si>
    <t>JM GRUPO EMPRESARIAL S.A.S</t>
  </si>
  <si>
    <t>CONTRATAR LA ADQUISICIÓN DE ELEMENTOS DE PROTECCIÓN PERSONAL -CARETA FACIAL- PARA LOS FUNCIONARIOS DEL FONDO DE DESARROLLO LOCAL DE TUNJUELITO A TRAVES DEL INSTRUMENTO DE AGREGACION DE DEMANDA EMERGENCIA COVID -19</t>
  </si>
  <si>
    <t>CONTRATAR EL SUMINISTRO DE UN TERMOMETRO DIGITAL PARA CONTROL DE TEMPERATURA DE LOS FUNCIONARIOS Y DEMAS PERSONAS QUE INGRESAN AL FONDO DE DESARROLLO LOCAL DE TUNJUELITO Y CASA DE LA CULTURA A TRAVES DE LA PLATAFORMA DE GRANDES SUPERFICES EN LA TIENDA VIRTUAL DEL ESTADO COLOMBIANO PARA LA ADECUADA ATENCION DE LA EMERGENCIA DEL COVID -19</t>
  </si>
  <si>
    <t>CENCOSUD COLOMBIA S.A.</t>
  </si>
  <si>
    <t>CONTRATAR EL SUMINISTRO DE ELEMENTOS DE PROTECCION PERSONAL, INSUMOS Y ELEMENTOS DE ASEO PARA EL FONDO DE DESARROLLO LOCAL DE TUNJUELITO Y CASA DE LA CULTURA A TRAVES DE LA PLATAFORMA DE GRANDES SUPERFICIES EN LA TIENDA VIRTUAL DEL ESTADO COLOMBIANO PARA LA ADECUADA ATENCION DE LA EMERGENCIA DEL COVID -19</t>
  </si>
  <si>
    <t>2 MESES</t>
  </si>
  <si>
    <t>Estado</t>
  </si>
  <si>
    <t>EN EJECUCIÓN</t>
  </si>
  <si>
    <t xml:space="preserve">TERMINADO </t>
  </si>
  <si>
    <t>CONTRATO DE SUMINISTRO</t>
  </si>
  <si>
    <t xml:space="preserve">SELECCIÓN ABREVIADA DE MENOR CUANTIA </t>
  </si>
  <si>
    <t>Fecha de suscripción</t>
  </si>
  <si>
    <t>830001338-1</t>
  </si>
  <si>
    <t>900353659-2</t>
  </si>
  <si>
    <t>MINIMA CUANTIA</t>
  </si>
  <si>
    <t>900350133-7</t>
  </si>
  <si>
    <t>900155107-1</t>
  </si>
  <si>
    <t xml:space="preserve">
PANAMERICANA LIBRERÍA Y PAPELERÍA S.A.</t>
  </si>
  <si>
    <t>COLOMBIA CREATIVA OUTSOURCING PUBLICITARIO Y COMERCIAL S.A.S</t>
  </si>
  <si>
    <t>830037946-3</t>
  </si>
  <si>
    <t>900300970-1</t>
  </si>
  <si>
    <t xml:space="preserve">JAIME BELTRAN URIBE </t>
  </si>
  <si>
    <t>900236320-0</t>
  </si>
  <si>
    <t>Silvia Patricia Arango Fajardo CEDENTE</t>
  </si>
  <si>
    <t>Maria Luisa Parra Sanchez CESIONARIO</t>
  </si>
  <si>
    <t>ORDEN DE COMPRA 45523
(Tienda Virtual del Estado Colombiano)</t>
  </si>
  <si>
    <t>ORDEN DE COMPRA 45858
(Tienda Virtual del Estado Colombiano)</t>
  </si>
  <si>
    <t>ORDEN DE COMPRA 45863
(Tienda Virtual del Estado Colombiano)</t>
  </si>
  <si>
    <t>ORDEN DE COMPRA 49551
(Tienda Virtual del Estado Colombiano)</t>
  </si>
  <si>
    <t>ORDEN DE COMPRA 49552
(Tienda Virtual del Estado Colombiano)</t>
  </si>
  <si>
    <t>ORDEN DE COMPRA 49553
(Tienda Virtual del Estado Colombiano)</t>
  </si>
  <si>
    <t>ORDEN DE COMPRA 49554
(Tienda Virtual del Estado Colombiano)</t>
  </si>
  <si>
    <t>ORDEN DE COMPRA 49555
(Tienda Virtual del Estado Colombiano)</t>
  </si>
  <si>
    <t>ORDEN DE COMPRA 49556
(Tienda Virtual del Estado Colombiano)</t>
  </si>
  <si>
    <t>ORDEN DE COMPRA 49557
(Tienda Virtual del Estado Colombiano)</t>
  </si>
  <si>
    <t>ORDEN DE COMPRA 49548
(Tienda Virtual del Estado Colombiano)</t>
  </si>
  <si>
    <t>ORDEN DE COMPRA 49550
(Tienda Virtual del Estado Colombiano)</t>
  </si>
  <si>
    <t>FDLT-CPS-076-2020
(SECOP lI)</t>
  </si>
  <si>
    <t>FDLT-CPS-077-2020
(SECOP lI)</t>
  </si>
  <si>
    <t>FDLT-CPS-078-2020
(SECOP lI)</t>
  </si>
  <si>
    <t>FDLT-CPS-01-2020
(SECOP lI)</t>
  </si>
  <si>
    <t>FDLT-CPS-02-2020
(SECOP lI)</t>
  </si>
  <si>
    <t>FDLT-CPS-03-2020
(SECOP lI)</t>
  </si>
  <si>
    <t>FDLT-CPS-004-2020
(SECOP lI)</t>
  </si>
  <si>
    <t>FDLT-CPS-05-2020
(SECOP lI)</t>
  </si>
  <si>
    <t>FDLT-CPS-06-2020
(SECOP lI)</t>
  </si>
  <si>
    <t>FDLT-CPS-007-2020
(SECOP lI)</t>
  </si>
  <si>
    <t>FDLT-CPS-08-2020
(SECOP lI)</t>
  </si>
  <si>
    <t>FDLT-CPS-09-2020
(SECOP lI)</t>
  </si>
  <si>
    <t>FDLT-CPS-010-2020
(SECOP lI)</t>
  </si>
  <si>
    <t>FDLT-CPS-011-2020
(SECOP lI)</t>
  </si>
  <si>
    <t>FDLT-CPS-012-2020
(SECOP lI)</t>
  </si>
  <si>
    <t>FDLT-CPS-013-2020
(SECOP lI)</t>
  </si>
  <si>
    <t>FDLT-CPS-014-2020
(SECOP lI)</t>
  </si>
  <si>
    <t>FDLT-CPS-015-2020
(SECOP lI)</t>
  </si>
  <si>
    <t>FDLT-CPS-016-2020
(SECOP lI)</t>
  </si>
  <si>
    <t>FDLT-CPS-017-2020
(SECOP lI)</t>
  </si>
  <si>
    <t>FDLT-CPS-018-2020
(SECOP lI)</t>
  </si>
  <si>
    <t>FDLT-CPS-019-2020
(SECOP lI)</t>
  </si>
  <si>
    <t>FDLT-CPS-020-2020
(SECOP lI)</t>
  </si>
  <si>
    <t>FDLT-CPS-21-2020
(SECOP lI)</t>
  </si>
  <si>
    <t>FDLT-CPS-022-2020
(SECOP lI)</t>
  </si>
  <si>
    <t>FDLT-CPS-023-2020
(SECOP lI)</t>
  </si>
  <si>
    <t>FDLT-CPS-024-2020
(SECOP lI)</t>
  </si>
  <si>
    <t>FDLT-CPS-025-2020
(SECOP lI)</t>
  </si>
  <si>
    <t>FDLT-026-2020
(SECOP lI)</t>
  </si>
  <si>
    <t>FDLT-CPS-027-2020
(SECOP lI)</t>
  </si>
  <si>
    <t>FDLT-CPS-029-2020
(SECOP lI)</t>
  </si>
  <si>
    <t>FDLT-CPS-030-2020
(SECOP lI)</t>
  </si>
  <si>
    <t>FDLT-CPS-031-2020
(SECOP lI)</t>
  </si>
  <si>
    <t>FDLT-CPS-032-2020
(SECOP lI)</t>
  </si>
  <si>
    <t>FDLT-CPS- 033-2020
(SECOP lI)</t>
  </si>
  <si>
    <t>FDLT-CPS-035-2020
(SECOP lI)</t>
  </si>
  <si>
    <t>FDLT-CPS-036-2020
(SECOP lI)</t>
  </si>
  <si>
    <t>FDLT-CPS-037-2020
(SECOP lI)</t>
  </si>
  <si>
    <t>FDLT-CPS-038-2020
(SECOP lI)</t>
  </si>
  <si>
    <t>FDLT-CPS-040-2020
(SECOP lI)</t>
  </si>
  <si>
    <t>FDLT-CPS-041-2020
(SECOP lI)</t>
  </si>
  <si>
    <t>FDLT-CPS-042-2020
(SECOP lI)</t>
  </si>
  <si>
    <t>FDLT-CPS-43-2020
(SECOP lI)</t>
  </si>
  <si>
    <t>FDLT-CPS-044-2020
(SECOP lI)</t>
  </si>
  <si>
    <t>FDLT-CPS-045-2020
(SECOP lI)</t>
  </si>
  <si>
    <t>FDLT-CPS-046-2020
(SECOP lI)</t>
  </si>
  <si>
    <t>FDLT-CPS-047-2020
(SECOP lI)</t>
  </si>
  <si>
    <t>FDLT-CPS-048-2020
(SECOP lI)</t>
  </si>
  <si>
    <t>FDLT-CPS-049-2020
(SECOP lI)</t>
  </si>
  <si>
    <t>FDLT-CPS-50-2020
(SECOP lI)</t>
  </si>
  <si>
    <t>FDLT-CPS-052-2020
(SECOP lI)</t>
  </si>
  <si>
    <t>FDLT.CPS-053-2020
(SECOP lI)</t>
  </si>
  <si>
    <t>FDLT-CPS-054-2020
(SECOP lI)</t>
  </si>
  <si>
    <t>FDLT-CPS-055-2020
(SECOP lI)</t>
  </si>
  <si>
    <t>FDLT-CPS-056-2020
(SECOP lI)</t>
  </si>
  <si>
    <t>FDLT-CPS-057-2020
(SECOP lI)</t>
  </si>
  <si>
    <t>FDLT-CPS-059-2020
(SECOP lI)</t>
  </si>
  <si>
    <t>FDLT-CPS-060-2020
(SECOP lI)</t>
  </si>
  <si>
    <t>FDLT-CPS-061-2020
(SECOP lI)</t>
  </si>
  <si>
    <t>FDLT-CPS-062-2020
(SECOP lI)</t>
  </si>
  <si>
    <t>FDLT-CPS-063-2020
(SECOP lI)</t>
  </si>
  <si>
    <t>FDLT-CPS-064-2020
(SECOP lI)</t>
  </si>
  <si>
    <t>FDLT-CPS-065-2020
(SECOP lI)</t>
  </si>
  <si>
    <t>FDLT-CPS-066-2020
(SECOP lI)</t>
  </si>
  <si>
    <t>FDLT-CPS-067-2020
(SECOP lI)</t>
  </si>
  <si>
    <t>FDLT-CPS-068-2020
(SECOP lI)</t>
  </si>
  <si>
    <t>FDLT-CPS-069-2020
(SECOP lI)</t>
  </si>
  <si>
    <t>FDLT-CPS-070-2020
(SECOP lI)</t>
  </si>
  <si>
    <t>FDLT-CPS-071-2020
(SECOP lI)</t>
  </si>
  <si>
    <t>FDLT-CPS-072-2020
(SECOP lI)</t>
  </si>
  <si>
    <t>FDLT-CPS-073-2020
(SECOP lI)</t>
  </si>
  <si>
    <t>FDLT-CPS-074-2020
(SECOP lI)</t>
  </si>
  <si>
    <t>FDLT-CPS-075-2020
(SECOP lI)</t>
  </si>
  <si>
    <t>FDLT-CPS-085-2020
(SECOP lI)</t>
  </si>
  <si>
    <t>FDLT-CPS-86-2020
(SECOP lI)</t>
  </si>
  <si>
    <t>FDLT-CPS-87-2020
(SECOP lI)</t>
  </si>
  <si>
    <t>FDLT-CPS-88-2020
(SECOP lI)</t>
  </si>
  <si>
    <t>FDLT-CPS-089-2020
(SECOP lI)</t>
  </si>
  <si>
    <t>FDLT-CPS-91-2020
(SECOP lI)</t>
  </si>
  <si>
    <t>FDLT-CPS-92-2020
(SECOP lI)</t>
  </si>
  <si>
    <t>FDLT-CPS-093-2020
(SECOP lI)</t>
  </si>
  <si>
    <t>FDLT-CPS-094-2020
(SECOP lI)</t>
  </si>
  <si>
    <t>FDLT-CPS-095-2020
(SECOP lI)</t>
  </si>
  <si>
    <t>FDLT-CPS-96-2020
(SECOP lI)</t>
  </si>
  <si>
    <t>FDLT-CPS-097-2020
(SECOP lI)</t>
  </si>
  <si>
    <t>FDLT-CPS-098-2020
(SECOP lI)</t>
  </si>
  <si>
    <t>FDLT-CPS-099-2020
(SECOP lI)</t>
  </si>
  <si>
    <t>LIQUIDADO</t>
  </si>
  <si>
    <t>FDLT-CPS-034-2020
(SECOP lI)</t>
  </si>
  <si>
    <t>FDLT-CPS-39-2020
(SECOP lI)</t>
  </si>
  <si>
    <t>YENNY PAOLIN DAZA GUTIERREZ</t>
  </si>
  <si>
    <t xml:space="preserve">6 MESES Y 15 DIAS </t>
  </si>
  <si>
    <t>LILIANA CLAVIJO AMEZQUITA</t>
  </si>
  <si>
    <t>CONTRATO INTERADMINISTRATIVO</t>
  </si>
  <si>
    <t>899999115-8</t>
  </si>
  <si>
    <t>MIGUEL ANGEL VALLEJO BURGOS</t>
  </si>
  <si>
    <t>EL CONTRATISTA SE OBLIGA A PRESTAR SUS SERVICIOS
PROFESIONALES COMO ABOGADO, EN EL AREA DE GESTION DE
DESARROLLO LOCAL, OFICINA DE CONTRATACIÓN EN EL
ACOMPAÑAMIENTO PRE CONTRACTUAL, CONTRACTUAL Y
POSCONTRACTUAL DEL POAI 2020 DE LA ALCALDIA LOCAL DE
TUNJUELITO.</t>
  </si>
  <si>
    <t>JORGE ALEXANDER RIVAS CHAVES</t>
  </si>
  <si>
    <t>JUAN PABLO MANTILLA CHAPARRO</t>
  </si>
  <si>
    <t>PRESTAR LOS SERVICIOS PROFESIONALES PARA APOYAR LA SUPERVISIÓN, LA REVISIÓN Y EFECTUAR RECOMENDACIONES AL DESPACHO DEL ALCALDE LOCAL DE TUNJUELITO, EN EL MARCO DE LAS ACTUACIONES DERIVADAS DEL CONTRATO SUSCRITO CON LA CRUZ ROJA INTERNACIONAL EL CUAL TIENE COMO PROPÓSITO LA ENTREGA DE AYUDAS HUMANITARIAS EN EL MARCO DE LA CONTENCIÓN Y MITIGACIÓN DEL COVID – 19.</t>
  </si>
  <si>
    <t>5 MESES</t>
  </si>
  <si>
    <t>Valor Final con adicion</t>
  </si>
  <si>
    <t>PROVEER UNA PLATAFORMA VIRTUAL Y SERVICIOS TECNOLÓGICOS NECESARIOS A LOS FONDOS DE DESARROLLO LOCAL, EN LA REALIZACIÓN DE LAS ASAMBLEAS, EVENTOS Y FOROS DIGITALES, EN EL MARCO DE LOS ENCUENTROS CIUDADANOS Y PRESUPUESTOS PARTICIPATIVOS, DE ACUERDO CON LOS LINEAMIENTOS ESTRATÉGICOS QUE DETERMINEN LOS FDL</t>
  </si>
  <si>
    <t>EMPRESA DE TELECOMUNICACIONES DE BOGOTÁ S.A. ESP – ETB</t>
  </si>
  <si>
    <t>42 DIAS</t>
  </si>
  <si>
    <t>Codigo presupuestal</t>
  </si>
  <si>
    <t>Concepto del codigo presupuestal</t>
  </si>
  <si>
    <t>FDLT-CI-109-2020
(SECOP I)</t>
  </si>
  <si>
    <t xml:space="preserve">CONTRATAR LA PRESTACIÓN DE SERVICIOS DE APOYO LOGÍSTICO PARA LA REALIZACIÓN DE LOS ENCUENTROS CIUDADANOS EN LA LOCALIDAD DE TUNJUELITO,EN EL MARCO DEL PROCESO DE FORMULACIÓN DEL PLAN DE DESARROLLO LOCAL 2021-2024. </t>
  </si>
  <si>
    <t xml:space="preserve">
20/06/2020
</t>
  </si>
  <si>
    <t>KAREN VERONICA PINZON CORTES</t>
  </si>
  <si>
    <t>EL CONTRATISTA SE OBLIGA PARA CON EL FONDO A PRESTAR SUS SERVICIOS DE APOYO, EN EL ÁREA DE GESTIÓN DEL DESARROLLO LOCAL – OFICINA PARTICIPACIÓN DE LA ALCALDÍA LOCAL DE TUNJUELITO.</t>
  </si>
  <si>
    <t>JUAN DIEGO CHAMORRO SEPULVEDA</t>
  </si>
  <si>
    <t>EL CONTRATISTA SE OBLIGA A PRESTAR SUS SERVICIOS PROFESIONALES EN EL ÁREA DE GESTIÓN DEL DESARROLLO LOCAL PARA LA FORMULACIÓN, SEGUIMIENTO Y APOYO A LA SUPERVISIÓN EN LOS PROCESOS DE INFRAESTRUCTURA, INCLUIDA LA CONSTRUCCIÓN DE LA SEDE ADMINISTRATIVA DE LA ALCALDÍA LOCAL DE TUNJUELITO, TANTO EN SUS COMPONENTES DE OBRA COMO EN LOS DE INTERVENTORÍA</t>
  </si>
  <si>
    <t>JAIME HERNAN VILLALBA VARGAS</t>
  </si>
  <si>
    <t>EL CONTRATISTA SE OBLIGA A PRESTAR SUS SERVICIOS PROFESIONALES COMO ABOGADO, EN EL AREA DE GESTION DE DESARROLLO LOCAL, OFICINA DE CONTRATACIÓN EN EL ACOMPAÑAMIENTO PRE CONTRACTUAL, CONTRACTUAL Y POSCONTRACTUAL DEL POAI 2020 DE LA ALCALDIA LOCAL DE TUNJUELITO</t>
  </si>
  <si>
    <t>APOYAR AL ALCALDE LOCAL EN LA PROMOCIÓN, ARTICULACIÓN, ACOMPAÑAMIENTO Y SEGUIMIENTO PARA LA ATENCIÓN Y PROTECCIÓN DE LOS ANIMALES DOMÉSTICOS Y SILVESTRES DE LA LOCALIDAD DE TUNJUELITO.</t>
  </si>
  <si>
    <t>APOYAR LA FORMULACIÓN, GESTIÓN Y SEGUIMIENTO DE ACTIVIDADES ENFOCADAS A LA GESTIÓN AMBIENTAL EXTERNA, ENCAMINADAS A LA MITIGACIÓN DE LOS DIFERENTES IMPACTOS AMBIENTALES Y LA CONSERVACIÓN DE LOS RECURSOS NATURALES DE LA LOCALIDAD DE TUNJUELITO.</t>
  </si>
  <si>
    <t xml:space="preserve">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
</t>
  </si>
  <si>
    <t>ANA MAYERLY CAMARGO MATEUS</t>
  </si>
  <si>
    <t>Ingrid Tatiana Rodriguez Suarez</t>
  </si>
  <si>
    <t>ALFONSO PRIETO PENAGOS</t>
  </si>
  <si>
    <t>Jhony Alejandro Hernandez Bernal</t>
  </si>
  <si>
    <t>DEMETRIO CENDALES PARRA</t>
  </si>
  <si>
    <t>LUIS ALCIDES MURCIA PACHON</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</si>
  <si>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</si>
  <si>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COORDINAR, LIDERAR Y ASESORAR LOS PLANES Y ESTRATEGIAS DE COMUNICACIÓN INTERNA Y EXTERNA PARA LA DIVULGACIÓN DE LOS PROGRAMAS, PROYECTOS Y ACTIVIDADES DE LA ALCALDÍA LOCAL DE TUNJUELITO</t>
  </si>
  <si>
    <t>APOYAR AL EQUIPO DE PRENSA Y COMUNICACIONES DE LA ALCALDÍA LOCAL EN LA REALIZACIÓN DE PRODUCTOS Y PIEZAS DIGITALES, IMPRESAS Y PUBLICITARIAS DE GRAN FORMATO Y DE ANIMACIÓN GRÁFICA, ASÍ COMO APOYAR LA PRODUCCIÓN Y MONTAJE DE EVENTOS.</t>
  </si>
  <si>
    <t>6 MESES Y 15 DIAS</t>
  </si>
  <si>
    <t>EL CONTRATISTA SE OBLIGA PARA CON EL FONDO A PRESTAR SUS SERVICIOS DE APOYO EN LA OFICINA DE CONTABILIDAD DEL FONDO DE DESARROLLO LOCAL DE TUNJUELITO</t>
  </si>
  <si>
    <t>APOYAR AL EQUIPO DE PRENSA Y COMUNICACIONES DE LA ALCALDÍA LOCAL EN LA REALIZACIÓN Y PUBLICACIÓN DE CONTENIDOS DE REDES SOCIALES Y CANALES DE DIVULGACIÓN DIGITAL (SITIO WEB) DE LA ALCALDÍA LOCAL DE TUNJUELITO”.</t>
  </si>
  <si>
    <t>YUBER MENDOZA CASTRO</t>
  </si>
  <si>
    <t>ADRIANA KATERINE MEDINA BELTRAN</t>
  </si>
  <si>
    <t>JOSE YESID HERRAN RAMIREZ</t>
  </si>
  <si>
    <t>FULMER GUATAQUIRA LATORR</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</si>
  <si>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</si>
  <si>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ALVARO CASALLAS ABRIL</t>
  </si>
  <si>
    <t xml:space="preserve">EL CONTRATISTA SE OBLIGA A PRESTAR SUS SERVICIOS DE APOYO A LA GESTIÓN MEDIANTE LABORES ADMINISTRATIVAS, EN EL ÁREA DE GESTIÓN DEL DESARROLLO LOCAL DE LA ALCALDÍA LOCAL DE TUNJUELITO - OFICINA DE PLANEACIÓN. </t>
  </si>
  <si>
    <t>6 MESES</t>
  </si>
  <si>
    <t>CARLOS ALBERTO GARZON JIMENEZ</t>
  </si>
  <si>
    <t>EDWIN GIOVANNY SANCHEZ FALUTERO</t>
  </si>
  <si>
    <t>APOYAR Y DAR SOPORTE TÉCNICO AL ADMINISTRADOR Y USUARIO FINAL DE LA RED DE SISTEMAS Y TECNOLOGÍA E INFORMACIÓN DE LA ALCALDÍA LOCAL DE TUNJUELITO</t>
  </si>
  <si>
    <t>EL CONTRATISTA SE OBLIGA A PRESTAR SUS SERVICIOS MEDIANTE LABORES TÉCNICAS Y ADMINISTRATIVAS, EN EL ACOMPAÑAMIENTO DE LOS PROCESOS DE BIENESTAR Y PROTECCIÓN ANIMAL, DE LA ALCALDÍA LOCAL DE TUNJUELITO</t>
  </si>
  <si>
    <t>ELKIN ROBERT LOPEZ BOLIVAR</t>
  </si>
  <si>
    <t>APOYAR TÉCNICAMENTE LAS DISTINTAS ETAPAS DE LOS PROCESOS DE COMPETENCIA DE LAS INSPECCIONES DE POLICÍA DE LA LOCALIDAD, SEGÚN REPARTO</t>
  </si>
  <si>
    <t>JAIDER CIFUENTES FLOREZ</t>
  </si>
  <si>
    <t>APOYAR LA GESTIÓN DOCUMENTAL DE LA ALCALDÍA LOCAL, ACOMPAÑANDO AL EQUIPO JURÍDICO DE DEPURACIÓN EN LAS LABORES OPERATIVAS QUE GENERA EL PROCESO DE IMPULSO DE LAS ACTUACIONES ADMINISTRATIVAS EXISTENTES EN LA ALCALDÍA LOCAL DE TUNJUELITO – INSPECCIONES DE POLICÍA.</t>
  </si>
  <si>
    <t>SEBASTIAN SAAVEDRA VELÁSQUEZ</t>
  </si>
  <si>
    <t>EL CONTRATISTA SE OBLIGA A PRESTAR SUS SERVICIOS DE APOYO A LA GESTIÓN MEDIANTE LABORES ADMINISTRATIVAS, EN EL ÁREA DE GESTIÓN DEL DESARROLLO LOCAL DE LA ALCALDÍA LOCAL DE TUNJUELITO - OFICINA DE PLANEACIÓN</t>
  </si>
  <si>
    <t>APOYAR CON SERVICIOS ESPECIALIZADOS AL ALCALDE LOCAL EN LA FORMULACIÓN, SEGUIMIENTO E IMPLEMENTACIÓN DE LA ESTRATEGIA LOCAL PARA LA TERMINACIÓN JURÍDICA DE LAS ACTUACIONES ADMINISTRATIVAS QUE CURSAN EN LA ALCALDÍA LOCAL DE TUNJUELITO.</t>
  </si>
  <si>
    <t>HECTOR ARMANDO OSPINA OSPINA</t>
  </si>
  <si>
    <t>5 MESES Y 15 DIAS</t>
  </si>
  <si>
    <t>HECTOR EULISES CARRILLO CARRILLO</t>
  </si>
  <si>
    <t>APOYAR LA FORMULACIÓN, EJECUCIÓN, SEGUIMIENTO Y MEJORA CONTINUA DE LAS HERRAMIENTAS QUE CONFORMAN LA GESTIÓN AMBIENTAL INSTITUCIONAL DE LA ALCALDÍA LOCAL.</t>
  </si>
  <si>
    <t>SULY PAOLA CONTRERAS CRUZ</t>
  </si>
  <si>
    <t>MARIA DEL PILAR PAIPA CASTRO</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</si>
  <si>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</si>
  <si>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 xml:space="preserve">EMILIO SASTOQUE ALVAREZ </t>
  </si>
  <si>
    <t xml:space="preserve">LUIS RAMÓN BALLEN CASTILLO </t>
  </si>
  <si>
    <t>JUAN SEBASTIAN LADINO MARTINEZ</t>
  </si>
  <si>
    <t>ADRIANA ARDILA SANTANA</t>
  </si>
  <si>
    <t>AURA MARIA VEGA STAVRO</t>
  </si>
  <si>
    <t>ANA MERCEDES VELASQUEZ CASTAÑO</t>
  </si>
  <si>
    <t>JAVIER GONZALO MORA RAMIREZ</t>
  </si>
  <si>
    <t>FERNANDO LARA AGUDELO</t>
  </si>
  <si>
    <t>JUAN DANILO MENDOZA</t>
  </si>
  <si>
    <t>FELIPE ANDRES MEGUDAN RUIZ</t>
  </si>
  <si>
    <t>KAREN LILIANA GIL IGLESIA</t>
  </si>
  <si>
    <t>JULIO ANDRÉS BAUTISTA ALBARRACIN</t>
  </si>
  <si>
    <t>“EL CONTRATISTA SE OBLIGA A PRESTAR SUS SERVICIOS DE APOYO A LA GESTIÓN MEDIANTE LABORES TÉCNICAS Y ADMINISTRATIVAS, EN EL ÁREA DE GESTIÓN DEL DESARROLLO LOCAL DE LA ALCALDÍA LOCAL DE TUNJUELITO”.</t>
  </si>
  <si>
    <t>COLOMBIANA DE COMERCIO S.A Y/O ALKOSTO S.A</t>
  </si>
  <si>
    <t>Que, en virtud de lo anterior, el Fondo de Desarrollo Local de Tunjuelito requiere contratar el suministro de elementos tecnológicos móviles, para el fortalecimiento de las organizaciones sociales, con el fin de brindar herramientas que les permitan participar de manera activa en los ejercicios de participación ciudadana de la mano de la Administración Local, generando mayor información pública, posibilidad de hacer seguimiento a los encuentros ciudadanos y participar en los procesos de debates y votación</t>
  </si>
  <si>
    <t>EVERT EICKETT BECERRA GUANUME</t>
  </si>
  <si>
    <t>YENIFER OSORIO YARA</t>
  </si>
  <si>
    <t>PRESTAR LOS SERVICIOS PROFESIONALES PARA LA OPERACIÓN, PRESTACIÓN, SEGUIMIENTO Y CUMPLIMIENTO DE LOS PROCEDIMIENTOS ADMINISTRATIVOS, OPERATIVOS Y PROGRAMÁTICOS DEL SERVICIO   APOYO ECONOMICO TIPO C, QUE CONTRIBUYAN A LA GARANTÍA DE LOS DERECHOS DE LA POBLACIÓN MAYOR EN EL MARCO DE LA POLÍTICA PÚBLICA SOCIAL PARA EL ENVEJECIMIENTO Y LA VEJEZ EN EL DISTRITO CAPITAL A CARGO DE LA ALCALDÍA LOCAL.</t>
  </si>
  <si>
    <t>MARTHA VIVIANA BERNAL</t>
  </si>
  <si>
    <t>APOYAR AL ALCALDE LOCAL EN LA GESTIÓN DE LOS ASUNTOS RELACIONADOS CON SEGURIDAD CIUDADANA,CONVIVENCIA Y PREVENCIÓN DE CONFLICTIVIDADES, VIOLENCIAS Y DELITOS EN LA LOCALIDAD, DE CONFORMIDAD CON EL MARCO NORMATIVO APLICABLE EN LA MATERIA.</t>
  </si>
  <si>
    <t>SANDRA JANNETH VALENCIA LONDOÑO</t>
  </si>
  <si>
    <t>KAREN NATHALY SILVA CAMACHO</t>
  </si>
  <si>
    <t>JORGE TIBERIO SUA QUIROGA</t>
  </si>
  <si>
    <t>EL CONTRATISTA SE OBLIGA A PRESTAR SUS SERVICIOS PROFESIONALES PARA APOYAR AL GRUPO DE ASUNTOS POBLACIONALES EN LA ASISTENCIA A INSTANCIAS DE PARTICIPACIÓN Y LAS DEMAS ACTIVIDADES QUE SE GENEREN EN EL ÁREA DE DESARROLLO LOCAL - OFICINA DE PLANEACIÓN DE LA ALCALDÍA LOCAL DE TUNJUELITO.</t>
  </si>
  <si>
    <t>CLARA PATRICIA GUTIÉRREZ SUAREZ</t>
  </si>
  <si>
    <t>EL CONTRATISTA SE OBLIGA A PRESTAR SUS SERVICIOS PROFESIONALES COMO INGENIERO O ARQUITECTO, PARA LA FORMULACIÓN Y SEGUIMIENTO DE LOS PROCESOS DE INFRAESTRUCTURA, DE LA ALCALDÍA LOCAL DE TUNJUELITO.</t>
  </si>
  <si>
    <t>LUIS HERNANDO JIMÉNEZ SALAS</t>
  </si>
  <si>
    <t>ÁNGEL LINA MARÍA VARGAS</t>
  </si>
  <si>
    <t>LEIDY LORENA CUERVO GONZÁLEZ</t>
  </si>
  <si>
    <t>JOHNNY MAURICIO MÉNDEZ QUINTERO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</si>
  <si>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</si>
  <si>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FABIAN ARMANDO MURCIA AVILA</t>
  </si>
  <si>
    <t>PRESTAR LOS SERVICIOS TÉCNICOS PARA LA OPERACIÓN, SEGUIMIENTO Y CUMPLIMIENTO DE LOS PROCESOS Y PROCEDIMIENTOS DEL SERVICIO DE APOYOS PARA LA SEGURIDAD ECONÓMICA TIPO C, REQUERIDOS PARA EL OPORTUNO Y ADECUADO REGISTRO, CRUCE Y REPORTE DE LOS DATOS EN EL SISTEMA MISIONAL-SIRBE, QUE CONTRIBUYAN ALA GARANTÍA DE LOS DERECHOS DE LA POBLACIÓN MAYOR EN EL MARCO DE LA POLÍTICA PUBLICA SOCIAL PARA EL ENVEJECIMIENTO Y LA VEJEZ EN EL DISTRITO CAPITAL A CARGO DE LA ALCALDÍA LOCAL</t>
  </si>
  <si>
    <t>LUIS JORGE AMADO</t>
  </si>
  <si>
    <t>INGRY TATIANA SASTOQUE LOPEZ.</t>
  </si>
  <si>
    <t>EL CONTRATISTA SE OBLIGA A PRESTAR SUS SERVICIOS PROFESIONALES COMO ABOGADO, EN EL AREA DE GESTION DE DESARROLLO LOCAL, OFICINA DE CONTRATACIÓN EN EL ACOMPAÑAMIENTO PRE CONTRACTUAL, CONTRACTUAL Y POSCONTRACTUAL DEL POAI 2020 DE LA ALCALDIA LOCAL DE TUNJUELITO.</t>
  </si>
  <si>
    <t>SOLON WENCESLAO DE LUQUE DIAZ GRANADOS</t>
  </si>
  <si>
    <t>EL CONTRATISTA SE OBLIGA PARA CON EL FONDO A PRESTAR SUS SERVICIOS PROFESIONALES COMO ABOGADO – COBRO PERSUASIVO - EN EL AREA DE GESTION POLICIVA.</t>
  </si>
  <si>
    <t>CARMEN ELISA PEDRAZA FLAUTERO</t>
  </si>
  <si>
    <t>MARÍA ANGELICA GAMBOA GUATAQUIRA</t>
  </si>
  <si>
    <t>EL CONTRATISTA SE OBLIGA A PRESTAR SUS SERVICIOS
PROFESIONALES ESPECIALIZADOS DE PLANEACIÓN EN EL
DESPACHO, DE LA ALCALDÍA LOCAL</t>
  </si>
  <si>
    <t>SANDRA JULIETH FONSECA ORDOÑEZ</t>
  </si>
  <si>
    <t xml:space="preserve">PRESTAR SUS SERVICIOS DE APOYO EN LA SUPERVISIÓN DE LAS TAREAS OPERATIVAS DE CARÁCTER ARCHIVÍSTICO DESARROLLADAS EN LAS DEPENDENCIAS DE LA ALCALDÍA LOCAL DE TUNJUELITO PARA GARANTIZAR LA APLICACIÓN CORRECTA DE LOS PROCEDIMIENTOS TÉCNICOS </t>
  </si>
  <si>
    <t>MARIA ISABEL MONROY AREVALO</t>
  </si>
  <si>
    <t>EL CONTRATISTA SE OBLIGA A PRESTAR SUS SERVICIOS DE APOYO A LA GESTIÓN EN EL AREA DE GESTION DEL DESARROLLO LOCAL – PARA LA ATENCIÓN Y RECEPCIÓN DE LA ALCALDÍA LOCAL DE TUNJUELITO.</t>
  </si>
  <si>
    <t>NILSON HEVERALDO ZAMORA TAPIAS</t>
  </si>
  <si>
    <t>MANUEL FERNADO ALEANS CORENA</t>
  </si>
  <si>
    <t>RUBEN DARIO YAIMA GOMEZ</t>
  </si>
  <si>
    <t>JOHN JAIRO LOPEZ GAVILAN</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</si>
  <si>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</si>
  <si>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MILENA ARDILA VEGA</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</si>
  <si>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</si>
  <si>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SEBASTIAN HERRERA RAMOS</t>
  </si>
  <si>
    <t>JACQUELINE ADRIANA MEJIA MENDEZ</t>
  </si>
  <si>
    <t>LIDERAR Y GARANTIZAR LA IMPLEMENTACION Y SEGUIMIENTO DE LOS PROCESOS Y PROCEDIMIENTOS DEL SERVICIO SOCIAL</t>
  </si>
  <si>
    <t>1 MES</t>
  </si>
  <si>
    <t>PRESTAR EL SERVICIO DE MANTENIMIENTO INTEGRAL PREVENTIVO Y CORRECTIVO CON SUMINISTRO DE REPUESTOS, FILTROS, LUBRICANTES, LLANTAS Y MANO DE OBRA ESPECIALIZADA, PARA EL PARQUE AUTOMOTOR A CARGO DEL FONDO DE DESARROLLO LOCAL DE TUNJUELITO A PRECIOS FIJOS UNITARIOS SIN REAJUSTE.</t>
  </si>
  <si>
    <t>901390647-5</t>
  </si>
  <si>
    <t>UNIÓN TEMPORAL SOLUCIÓN VEHICULAR ET</t>
  </si>
  <si>
    <t>5 MESES Y/O HASTA AGOTAR RECURSOS</t>
  </si>
  <si>
    <t>LUIS ALBERTO RODRÍGUEZ REYES</t>
  </si>
  <si>
    <t>NATALIA ELENA MARTÍNEZ GARCÍA</t>
  </si>
  <si>
    <t>TERMINADO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</si>
  <si>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</si>
  <si>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6 meses y 15 dias</t>
  </si>
  <si>
    <t>JENNIFER CATERINE MIRANDA</t>
  </si>
  <si>
    <t>3-1-2-02-02-03-0005-001</t>
  </si>
  <si>
    <t>3-3-1-15-07-45-1519-00</t>
  </si>
  <si>
    <t>Diego Alejandro Moreno Mahecha</t>
  </si>
  <si>
    <t>PEDRO PABLO AVELLA AVELLA</t>
  </si>
  <si>
    <t>JORGE ALBERTO BUSTOS CARDENAS.</t>
  </si>
  <si>
    <t>LUIS GUILLERMO MARTINEZ LOPEZ</t>
  </si>
  <si>
    <t xml:space="preserve">Katherin Johana Moreno Castañeda </t>
  </si>
  <si>
    <t>JEIMY ROCIO TORRES HERNANDEZ</t>
  </si>
  <si>
    <t xml:space="preserve">EL CONTRATISTA SE OBLIGA A PRESTAR SUS SERVICIOS
PROFESIONALES COMO ABOGADO, EN EL AREA DE
GESTION DE DESARROLLO LOCAL, OFICINA DE
CONTRATACIÓN EN EL ACOMPAÑAMIENTO PRE
CONTRACTUAL, CONTRACTUAL Y POSCONTRACTUAL DEL
POAI 2020 DE LA ALCALDIA LOCAL DE TUNJUELITO
</t>
  </si>
  <si>
    <t>YEZZID MAURICIO BAQUERO RUIZ</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</si>
  <si>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</si>
  <si>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ORDEN DE COMPRA 53240
(Tienda Virtual del Estado Colombiano)</t>
  </si>
  <si>
    <t>UT SOFT IG 3</t>
  </si>
  <si>
    <t>CONTRATAR LA ADQUISICIÓN DE LICENCIAS MICROSOFT® 365E1OPEN SHRDSVR MONTHLY SUBSCRIPTIONS-VOLUME LICENSE GOVERNMENT OLP 1LICENSE NOLEVEL QUALIFIED ANNUAL PARA LOS EQUIPOS DE CÓMPUTO DE LA ALCALDÍA LOCAL DE TUNJUELITO, CONFORME AL INSTRUMENTO DE AGREGACIÓN POR DEMANDA CCE-116-IAD-2020 DE LA TIENDA VIRTUAL DEL ESTADO COLOMBIANO</t>
  </si>
  <si>
    <t>3-1-2-02-02-03-0005-005</t>
  </si>
  <si>
    <t>APOYAR TÉCNICAMENTE A LOS RESPONSABLES E INTEGRANTES DE LOS PROCESOS EN LA IMPLEMENTACIÓN DE HERRAMIENTAS DE GESTIÓN, SIGUIENDO LOS LINEAMIENTOS METODOLÓGICOS ESTABLECIDOS POR LA
OFICINA ASESORA DE PLANEACIÓN DE LA SECRETARÍA
DISTRITAL DE GOBIERNO.</t>
  </si>
  <si>
    <t>FLDT-CPS-084-2020
(SECOP lI)</t>
  </si>
  <si>
    <t>“Fortalecimiento de la
Institucionalidad y Gobernabilidad Local, Mejor para Todos”.</t>
  </si>
  <si>
    <t>3.3.1.15.07.45.1517-00</t>
  </si>
  <si>
    <t>3.3.1.15.01.03.1444-00</t>
  </si>
  <si>
    <t>Tunjuelito comprometida con la Población Vulnerable</t>
  </si>
  <si>
    <t>Mejor infraestructura para construir Tejido social</t>
  </si>
  <si>
    <t xml:space="preserve">3.3.1.15.02.18.1513.00 </t>
  </si>
  <si>
    <t>Fortalecimiento de la participación. a través de la innovación y herramientas digitales</t>
  </si>
  <si>
    <t>Servicios de Protección
Guardas de Seguridad</t>
  </si>
  <si>
    <t>Servicios de preparación de documentos y otros servicios especializados de apoyo a oficina</t>
  </si>
  <si>
    <t>3-1-2-02-02-03-0005-002</t>
  </si>
  <si>
    <t>Productos de Caucho y Plástico ($6.000.000)
Servicios de
Mantenimiento y reparación de maquinaria y equipo de transporte ($ 6.419.929)</t>
  </si>
  <si>
    <t xml:space="preserve"> 3.1.2.02.01.02.0006
3.1.2.02.02.03.0006.004</t>
  </si>
  <si>
    <t>3-3-1-15-07-45-1519</t>
  </si>
  <si>
    <t>Servicios de limpieza general</t>
  </si>
  <si>
    <t>Servicios de preparación de documentos y otro servicios especializados de apoyo a oficina</t>
  </si>
  <si>
    <t>Michael Alexander Ladino Peñuela</t>
  </si>
  <si>
    <t>Fortalecimiento a la participación, a traves de la innovación  y herramientas digitales</t>
  </si>
  <si>
    <t>MINIMA CUANTIA A TRAVES DEL INSTRUMENTO  DE GRANALES SUPERFICIES DE LA TVEC</t>
  </si>
  <si>
    <t>LINDELIA JOHANNA GALINDO PEDREROS</t>
  </si>
  <si>
    <t>EL CONTRATISTA SE OBLIGA A PRESTAR SUS SERVICIOS PROFESIONALES EN EL ÁREA DE GESTIÓN DEL DESARROLLO LOCAL, OFICINA DE PLANEACIÓN, REALIZANDO LA FORMULACIÓN Y SEGUIMIENTO DE LOS PROCESOS ASIGNADOS COMO APOYO A LA SUPERVISIÓN TÉCNICA, ADMINISTRATIVA Y FINANCIERA DE LOS CONTRATOS EN EJECUCIÓN Y POSTERIOR LIQUIDACIÓN, EN LOS DIFERENTES SECTORES DE LA ALCALDÍA LOCAL DE TUNJUELITO”.</t>
  </si>
  <si>
    <t>EL CONTRATISTA SE OBLIGA A PRESTAR SUS SERVICIOS PROFESIONALES, PARA LA FORMULACIÓN Y SEGUIMIENTO DE LOS PROCESOS DE INFRAESTRUCTURA, DE LA ALCALDÍA LOCAL DE TUNJUELITO</t>
  </si>
  <si>
    <t>APOYAR AL ALCALDE (SA) LOCAL EN LA PROMOCIÓN, ACOMPAÑAMIENTO, COORDINACIÓN Y ATENCIÓN DE LAS INSTANCIAS DE COORDINACIÓN INTERINSTITUCIONALES Y LAS INSTANCIAS DE PARTICIPACIÓN LOCALES, ASÍ COMO LOS PROCESOS COMUNITARIOS EN LA LOCALIDAD.</t>
  </si>
  <si>
    <t>DANIEL ANDRES TORRES VELASQUEZ</t>
  </si>
  <si>
    <t>JULIO ARMANDO VILLA HERNANDEZ</t>
  </si>
  <si>
    <t>APOYAR AL ALCALDE (SA) LOCAL EN LA PROMOCIÓN,
ACOMPAÑAMIENTO, COORDINACIÓN Y ATENCIÓN DE LAS
INSTANCIAS DE COORDINACIÓN INTERINSTITUCIONALES Y
LAS INSTANCIAS DE PARTICIPACIÓN LOCALES, ASÍ COMO
LOS PROCESOS COMUNITARIOS EN LA LOCALIDAD</t>
  </si>
  <si>
    <t>JUAN DAVID CUADROS GARZÒN</t>
  </si>
  <si>
    <t>APOYAR JURÍDICAMENTE LA EJECUCIÓN DE LAS ACCIONES REQUERIDAS PARA LA DEPURACIÓN DE LAS ACTUACIONES ADMINISTRATIVAS QUE CURSAN EN LA ALCALDÍA LOCAL</t>
  </si>
  <si>
    <t>4 MESES Y 15 DIAS</t>
  </si>
  <si>
    <t>EVA LORENA SIMBAQUEBA SANCHEZ</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</si>
  <si>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</si>
  <si>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MILLER OSWALDO VILLAMIZAR ROJAS</t>
  </si>
  <si>
    <t>JOSE DAGOBERTO COTES GUZMAN</t>
  </si>
  <si>
    <t>ADRIANA ANGELICA LEON BLANCO</t>
  </si>
  <si>
    <t>PRESTAR SUS SERVICIOS PROFESIONALES PARA LA FORMULACIÓN Y SEGUIMIENTO DE LOS PROCESOS DE INFRAESTRUCTURA, DE LA ALCALDÍA LOCAL DE TUNJUELITO</t>
  </si>
  <si>
    <t>Contratista</t>
  </si>
  <si>
    <t>Identificación</t>
  </si>
  <si>
    <t>STINZON ALEJANDRO TOVAR TENJO</t>
  </si>
  <si>
    <t>“EL CONTRATISTA SE OBLIGA A PRESTAR SUS SERVICIOS DE APOYO EN EL AREA DE GESTION DEL DESARROLLO LOCAL - ALMACEN DE LA ALCALDÍA LOCAL DE TUNJUELITO”</t>
  </si>
  <si>
    <t>CRISTIAN ANDRES ALBARRACIN MARQUEZ</t>
  </si>
  <si>
    <t>PRESTAR SUS SERVICIOS PERSONALES PARA APOYAR LA GESTIÓN LOCAL Y TERRITORIAL DE LOS TEMAS DE SEGURIDAD Y CONVIVENCIA CIUDADANA</t>
  </si>
  <si>
    <t>KAREN DAYANI CARO PEÑA</t>
  </si>
  <si>
    <t>CARLOS ANDRES FLOREZ VERGARA</t>
  </si>
  <si>
    <t>MALVEN JESSEN RODRIGUEZ</t>
  </si>
  <si>
    <t>NELSON MORENO LOPEZ</t>
  </si>
  <si>
    <t>CLAUDIA SUSANA RODRIGUEZ ALBA</t>
  </si>
  <si>
    <t xml:space="preserve">MONICA ANDREA BERNAL ROJAS </t>
  </si>
  <si>
    <t>EL CONTRATISTA SE OBLIGA A PRESTAR SUS SERVICIOS DE APOYO EN LA CONDUCCIÓN DE LOS VEHÍCULOS DE PROPIEDAD DEL FONDO DE DESARROLLO LOCAL DE TUNJUELITO, INCLUIDO EL VEHÍCULO PESADO TIPO
CAMIÓN.</t>
  </si>
  <si>
    <t>EL CONTRATISTA SE OBLIGA A PRESTAR SUS SERVICIOS
PROFESIONALES DE APOYO EN LA OFICINA DE PRESUPUESTO DE LA ALCALDÍA LOCAL</t>
  </si>
  <si>
    <t>3.3.1.15.03.19.1514-00</t>
  </si>
  <si>
    <t>Tunjuelito mas segura y monitoreada, con innovación y tecnología</t>
  </si>
  <si>
    <t>SUBRED INTEGRADA DE SERVICIOS DE SALUD SUR ESE</t>
  </si>
  <si>
    <t>900958564-9</t>
  </si>
  <si>
    <t>APOYAR JURÍDICAMENTE LA EJECUCIÓN DE LAS
ACCIONES REQUERIDAS PARA LA DEPURACIÓN DE LAS
ACTUACIONES ADMINISTRATIVAS QUE CURSAN EN LA
ALCALDÍA LOCAL.</t>
  </si>
  <si>
    <t>4 MESES</t>
  </si>
  <si>
    <t>CRISTIAN DARÍO CASTAÑEDA LINARES</t>
  </si>
  <si>
    <t>5 MESES Y 11 DIAS</t>
  </si>
  <si>
    <t>MARCO ANTONIO BARRERA</t>
  </si>
  <si>
    <t>FREDDY ALEXANDER VELA RAMÍREZ</t>
  </si>
  <si>
    <t>HEYDER JESÚS LINERO HERNÁNDEZ</t>
  </si>
  <si>
    <t>ALEXANDER BRAVO CUTA</t>
  </si>
  <si>
    <t>PRESTAR SUS SERVICIOS PERSONALES PARA APOYAR LA
GESTIÓN LOCAL Y TERRITORIAL DE LOS TEMAS DE SEGURIDAD Y
CONVIVENCIA CIUDADANA</t>
  </si>
  <si>
    <t>JIMMY HAROLD ERAZO ILLERA</t>
  </si>
  <si>
    <t>KATHERINE ANDREA PUELLO GALAN</t>
  </si>
  <si>
    <t>JEFERSON ESPITIA CHAVES</t>
  </si>
  <si>
    <t>PRESTAR SUS SERVICIOS PERSONALES PARA APOYAR LA GESTIÓN LOCAL Y TERRITORIAL DE LOS TEMAS DE SEGURIDAD Y
CONVIVENCIA CIUDADANA</t>
  </si>
  <si>
    <t xml:space="preserve"> PRESTAR SUS SERVICIOS PERSONALES PARA APOYAR LA GESTIÓN LOCAL Y TERRITORIAL DE LOS TEMAS DE SEGURIDAD Y CONVIVENCIA CIUDADANA</t>
  </si>
  <si>
    <t>DAMARIS VIVIANA GONZALEZ MERCHAN</t>
  </si>
  <si>
    <t>WILLIAM TOMPSON PARRA MARTINEZ</t>
  </si>
  <si>
    <t>EL CONTRATISTA SE OBLIGA PARA CON EL FONDO A PRESTAR SUS SERVICIOS PROFESIONALES EN EL AREA DE GESTION DE DESARROLLO LOCAL DE LA ALCALDÍA LOCAL DE TUNJUELITO</t>
  </si>
  <si>
    <t>APOYAR EL ALCALDE LOCAL EN LA GESTIÓN DE LOS ASUNTOS RELACIONADOS CON SEGURIDAD CIUDADANA, CONVIVENCIA Y PREVENCIÓN DE CONFLICTIVIDADES, VIOLENCIAS Y DELITOS EN LA LOCALIDAD, DE CONFORMIDAD CON EL MARCO NORMATIVO APLICABLE EN LA MATERIA</t>
  </si>
  <si>
    <t>CAMILO ELÍAS LIZARAZO OLAYA</t>
  </si>
  <si>
    <t xml:space="preserve">EL CONTRATISTA SE OBLIGA A PRESTAR SUS SERVICIOS PROFESIONALES PARA APOYAR LA ELABORACIÓN DE INFORMES, DERECHOS DE PETICIÓN, PROPOSICIONES Y DEMÁS RESPUESTAS QUE SE REQUIERAN CONFORME A LAS COMPETENCIAS ASIGNADAS AL DESPACHO DEL ALCALDE LOCAL.  
</t>
  </si>
  <si>
    <t>Valor inicial</t>
  </si>
  <si>
    <t xml:space="preserve">Suspension No.1 por 5 dias del 12 de septiembre de 2020  hasta el 16 de septiembre de 2020. Reinicio el 17 septiembre. </t>
  </si>
  <si>
    <t>83
(001 DE 2020)</t>
  </si>
  <si>
    <t>Suspension y/o otro si</t>
  </si>
  <si>
    <t>Otro sí No.1 Aclaratorio</t>
  </si>
  <si>
    <t>Prórroga No 1 por 2 meses</t>
  </si>
  <si>
    <t>Prórroga No. 1 por 1 mes</t>
  </si>
  <si>
    <t>Prórroga No. 1 por 1 mes y 15 dias</t>
  </si>
  <si>
    <t>Prórroga No. 1 por 1 mes
Prórroga No. 2 por 1 mes y 15 dias</t>
  </si>
  <si>
    <t xml:space="preserve">Prórroga No. 1 por 5 dias 
Prórroga No. 2 por 15 dias </t>
  </si>
  <si>
    <t>Prórroga No. 1 por  20 dias</t>
  </si>
  <si>
    <t>Suspensión No. 1 por 45 dias  
Desde el 09 de junio de 2020 hasta el 23 de julio de 2020.</t>
  </si>
  <si>
    <t xml:space="preserve">Suspensión No. 1 por 17 dias 
 a partir del día 10 de febrero de 2020 hasta el día 26 de febrero de 2020
</t>
  </si>
  <si>
    <t>PRESTAR SUS SERVICIOS PERSONALES PARA APOYAR LA GESTIÓN LOCAL Y TERRITORIAL DE LOS TEMAS DE SEGURIDAD Y CONVIVENCIA CIUDADAN</t>
  </si>
  <si>
    <t>Implementar y ejecutar el Programa "Cumplimiento de Protocolos de Bioseguridad para la Adaptacion y Reactivacion Economica en las localidades de Usme, Tunjuelito, Ciudad Bolivar en el marco de la mitigacion de los efectos causados por la pandemia COVID-19".</t>
  </si>
  <si>
    <t xml:space="preserve">CONTRATACIÓN DIRECTA </t>
  </si>
  <si>
    <t>217
(Convenio 025 2020)</t>
  </si>
  <si>
    <t>YOFRE RICARDO RUIZ CRISTANCHO</t>
  </si>
  <si>
    <t>MARÍA MAGDALENA JIMENEZ BARRAGAN</t>
  </si>
  <si>
    <t>CLAUDIA PATRICIA DEL CARMEN MARENCO</t>
  </si>
  <si>
    <t>JOSÉ EFRAÍN GUATAQUIRA RAMIREZ</t>
  </si>
  <si>
    <t>MAPFRE SEGUROS GENERALES DE COLOMBIA S.A.</t>
  </si>
  <si>
    <t>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CUALQUIER OTRA PÓLIZA DE SEGUROS QUE REQUIERA LA ENTIDAD EN EL DESARROLLO DE SU ACTIVIDAD.</t>
  </si>
  <si>
    <t>365 DIAS</t>
  </si>
  <si>
    <t>CONTRATO DE SEGUROS</t>
  </si>
  <si>
    <t>891700037-9</t>
  </si>
  <si>
    <t>FDLT-SAMC-004-2020</t>
  </si>
  <si>
    <t>FDLT-CPS-110-2020
(SECOP lI)</t>
  </si>
  <si>
    <t>FDLT-CPS-111-2020
(SECOP lI)</t>
  </si>
  <si>
    <t>FDLT-CPS-112-2020
(SECOP lI)</t>
  </si>
  <si>
    <t>FDLT-CPS-113-2020
(SECOP lI)</t>
  </si>
  <si>
    <t>FDLT-CPS-114-2020
(SECOP lI)</t>
  </si>
  <si>
    <t>FDLT-MC-001-2020
(SECOP lI)</t>
  </si>
  <si>
    <t>FDLT-CPS-116-2020
(SECOP lI)</t>
  </si>
  <si>
    <t>FDLT-CPS-117-2020
(SECOP lI)</t>
  </si>
  <si>
    <t>FDLT-CPS--118-2020
(SECOP lI)</t>
  </si>
  <si>
    <t>FDLT-CPS-119-2020
(SECOP lI)</t>
  </si>
  <si>
    <t>FDLT-CPS-120-2019
(SECOP lI)</t>
  </si>
  <si>
    <t>FDLT-CPS-121-2020
(SECOP lI)</t>
  </si>
  <si>
    <t>FDLT-CPS-122-2020
(SECOP lI)</t>
  </si>
  <si>
    <t>FDLT-CPS-123-2020
 (SECOP lI)</t>
  </si>
  <si>
    <t>FDLT-CPS-124-2020
(SECOP lI)</t>
  </si>
  <si>
    <t>FDLT-CPS-125-2020
(SECOP lI)</t>
  </si>
  <si>
    <t>FDLT-CPS-126-2020
(SECOP lI)</t>
  </si>
  <si>
    <t>FDLT-CPS-127-2020
(SECOP lI)</t>
  </si>
  <si>
    <t>FDLT-CPS-128-2020
(SECOP lI)</t>
  </si>
  <si>
    <t>ORDEN DE COMPRA 51403
(Tienda Virtual del Estado Colombiano)</t>
  </si>
  <si>
    <t>FDLT-CPS-130-2020
(SECOP lI)</t>
  </si>
  <si>
    <t>FDLT-CPS-131-2020
(SECOP lI)</t>
  </si>
  <si>
    <t>FDLT-CPS-132-2020
(SECOP lI)</t>
  </si>
  <si>
    <t>FDLT-CPS-133-2020
(SECOP lI)</t>
  </si>
  <si>
    <t>FDLT-CPS-134-2020
(SECOP lI)</t>
  </si>
  <si>
    <t>FDLT-CPS-135-2020
(SECOP lI)</t>
  </si>
  <si>
    <t>FDLT-CPS-136-2020
(SECOP lI)</t>
  </si>
  <si>
    <t>FDLT-CPS-137-2020
(SECOP lI)</t>
  </si>
  <si>
    <t>FDLT-CPS-138-2020
(SECOP lI)</t>
  </si>
  <si>
    <t>FDLT-CPS-139-2020
(SECOP lI)</t>
  </si>
  <si>
    <t>FDLT--CPS-140-2020
(SECOP lI)</t>
  </si>
  <si>
    <t>FDLT-CPS-141-2020
(SECOP lI)</t>
  </si>
  <si>
    <t>FDLT-CPS-142-2020
(SECOP lI)</t>
  </si>
  <si>
    <t>FDLT-CPS-143-2020
(SECOP lI)</t>
  </si>
  <si>
    <t>FDLT-CPS-144-2020
(SECOP lI)</t>
  </si>
  <si>
    <t>FDLT-CPS-145-2020
(SECOP lI)</t>
  </si>
  <si>
    <t>FDLT-CPS-146-2020
(SECOP lI)</t>
  </si>
  <si>
    <t>FDLT-CPS-147-2020
(SECOP lI)</t>
  </si>
  <si>
    <t>FDLT-CPS-148-2020
(SECOP lI)</t>
  </si>
  <si>
    <t>FDLT-CPS-149-2020
(SECOP lI)</t>
  </si>
  <si>
    <t>FDLT-CPS-150-2020
(SECOP lI)</t>
  </si>
  <si>
    <t>FDLT-CPS-151-2020
(SECOP lI)</t>
  </si>
  <si>
    <t>FDLT-CPS-152-2020
(SECOP lI)</t>
  </si>
  <si>
    <t>FDLT-CPS-153-2020
(SECOP lI)</t>
  </si>
  <si>
    <t>FDLT-CPS-154-2020
(SECOP lI)</t>
  </si>
  <si>
    <t>FDLT-CPS-155-2020
(SECOP lI)</t>
  </si>
  <si>
    <t>FDLT-CPS-156-2020
(SECOP lI)</t>
  </si>
  <si>
    <t>FDLT-CPS-157-2020
(SECOP lI)</t>
  </si>
  <si>
    <t>FDLT-CPS-158-2020
(SECOP lI)</t>
  </si>
  <si>
    <t>FDLT-CPS-159-2020
(SECOP lI)</t>
  </si>
  <si>
    <t>FDLT-CPS-160-2020
(SECOP lI)</t>
  </si>
  <si>
    <t>161-2020
(SECOP lI)</t>
  </si>
  <si>
    <t>FDLT-CPS-162-2020
(SECOP lI)</t>
  </si>
  <si>
    <t>FDLT-CPS-163-2020
(SECOP lI)</t>
  </si>
  <si>
    <t>FDLT-CPS-164-2020
(SECOP lI)</t>
  </si>
  <si>
    <t>FDLT-CPS-165-2020
(SECOP lI)</t>
  </si>
  <si>
    <t>FDLT-CPS-166-2020
(SECOP lI)</t>
  </si>
  <si>
    <t>FDLT-CPS-167-2020
(SECOP lI)</t>
  </si>
  <si>
    <t>FDLT-CPS-168-2020
(SECOP lI)</t>
  </si>
  <si>
    <t>FDLT-CPS-169-2020
(SECOP lI)</t>
  </si>
  <si>
    <t>FDLT-CPS-170-2020
(SECOP lI)</t>
  </si>
  <si>
    <t>FDLT-CPS-171-2020
(SECOP lI)</t>
  </si>
  <si>
    <t>FDLT-CPS-172-2020
(SECOP lI)</t>
  </si>
  <si>
    <t>FDLT-CPS-173-2020
(SECOP lI)</t>
  </si>
  <si>
    <t>FDLT-CPS-174-2020
(SECOP lI)</t>
  </si>
  <si>
    <t>FDLT-CPS-175-2020
(SECOP lI)</t>
  </si>
  <si>
    <t>FDLT-MC-002-2020
(SECOP lI)</t>
  </si>
  <si>
    <t>FDLT-CPS-177-2020
(SECOP lI)</t>
  </si>
  <si>
    <t>FDLT-CPS-178-2020
(SECOP lI)</t>
  </si>
  <si>
    <t>FDLT-CPS-179-2020
(SECOP lI)</t>
  </si>
  <si>
    <t>FDLT-CPS-180-2020
(SECOP lI)</t>
  </si>
  <si>
    <t>FDLT-CPS-181-2020
(SECOP lI)</t>
  </si>
  <si>
    <t>FDLT-CPS-182-2020
(SECOP lI)</t>
  </si>
  <si>
    <t>FDLT-CPS-183-2020
(SECOP lI)</t>
  </si>
  <si>
    <t>FDLT-CPS-184-2020
(SECOP lI)</t>
  </si>
  <si>
    <t>FDLT-CPS-185-2020
(SECOP lI)</t>
  </si>
  <si>
    <t>FDLT-CPS-186-2020
(SECOP lI)</t>
  </si>
  <si>
    <t>FDLT-CPS-187-2020
(SECOP lI)</t>
  </si>
  <si>
    <t>FDLT-CPS-188-2020.
(SECOP lI)</t>
  </si>
  <si>
    <t>FDLT-CPS-189-2020
(SECOP lI)</t>
  </si>
  <si>
    <t>FDLT-CPS-190-2020
(SECOP lI)</t>
  </si>
  <si>
    <t>FDLT-CPS-191-2020
(SECOP lI)</t>
  </si>
  <si>
    <t>FDLT-CPS-192-2020
(SECOP lI)</t>
  </si>
  <si>
    <t>FDLT-CPS-194-2020
(SECOP lI)</t>
  </si>
  <si>
    <t>FDLT-CPS-195-2020
(SECOP lI)</t>
  </si>
  <si>
    <t>FDLT-CPS-196-2020
(SECOP lI)</t>
  </si>
  <si>
    <t>FDLT-CPS-197-2020
(SECOP lI)</t>
  </si>
  <si>
    <t>FDLT-CPS-198-2020
(SECOP lI)</t>
  </si>
  <si>
    <t>FDLT-CPS-199-2020
(SECOP lI)</t>
  </si>
  <si>
    <t>FDLT-CPS-200-2020
(SECOP lI)</t>
  </si>
  <si>
    <t>FDLT-CPS-201-2020
(SECOP lI)</t>
  </si>
  <si>
    <t>FDLT-CPS-202-2020
(SECOP lI)</t>
  </si>
  <si>
    <t>FDLT-CPS-203-2020
(SECOP lI)</t>
  </si>
  <si>
    <t>FDLT-CPS-204-2020
(SECOP lI)</t>
  </si>
  <si>
    <t>FDLT-CPS-205-2020
(SECOP lI)</t>
  </si>
  <si>
    <t xml:space="preserve">
FDLT-CPS-206-2020
(SECOP lI)
</t>
  </si>
  <si>
    <t>FDLT-CPS-207-2020
(SECOP lI)</t>
  </si>
  <si>
    <t>FDLT-CPS-208-2020
(SECOP lI)</t>
  </si>
  <si>
    <t>FDLT-CPS-209-2020
(SECOP lI)</t>
  </si>
  <si>
    <t>FDLT-CPS-210-2020
(SECOP lI)</t>
  </si>
  <si>
    <t>FDLT-CPS-211-2020
(SECOP lI)</t>
  </si>
  <si>
    <t>FDLT-CPS-212-2020
(SECOP lI)</t>
  </si>
  <si>
    <t>FDLT-CPS-213-2020
(SECOP lI)</t>
  </si>
  <si>
    <t>FDLT-CPS-214-2020
(SECOP lI)</t>
  </si>
  <si>
    <t>FDLT-CPS-215-2020
(SECOP lI)</t>
  </si>
  <si>
    <t>FDLT-CPS-216-2020
(SECOP lI)</t>
  </si>
  <si>
    <t>FDLT-CI-217-2020
(SECOP lI)</t>
  </si>
  <si>
    <t>FDLT-CPS-218-2020
(SECOP lI)</t>
  </si>
  <si>
    <t>FDLT-CPS-219-2020
(SECOP lI)</t>
  </si>
  <si>
    <t>FDLT-CPS-220-2020
(SECOP lI)</t>
  </si>
  <si>
    <t>FDLT-CPS-221-2020
(SECOP lI)</t>
  </si>
  <si>
    <t>FDLT-CPS-222-2020
(SECOP lI)</t>
  </si>
  <si>
    <t>FDLT-CPS-223-2020
(SECOP lI)</t>
  </si>
  <si>
    <t>FDLT-CPS-224-2020
(SECOP lI)</t>
  </si>
  <si>
    <t>FDLT-CPS-225-2020
(SECOP lI)</t>
  </si>
  <si>
    <t>FDLT-CPS-226-2020
(SECOP lI)</t>
  </si>
  <si>
    <t>FDLT-CPS-227-2020
(SECOP lI)</t>
  </si>
  <si>
    <t>FDLT-CPS-228-2020
(SECOP lI)</t>
  </si>
  <si>
    <t>FDLT-CPS-229-2020
(SECOP lI)</t>
  </si>
  <si>
    <t>FDLT-CPS-230-2020
(SECOP lI)</t>
  </si>
  <si>
    <t>FDLT-SAMC-003-2020
(SECOP lI)</t>
  </si>
  <si>
    <t>FDLT-CPS-232-2020
(SECOP lI)</t>
  </si>
  <si>
    <t>EN PROCESO LIQUIDACION</t>
  </si>
  <si>
    <t>TERMINACIÓN ANTICIPADA
LIQUIDADO</t>
  </si>
  <si>
    <t>CLAUDIA PATRICIA RODRIGUEZ RAMIREZ</t>
  </si>
  <si>
    <t>FDLT-SAMC-005-2020</t>
  </si>
  <si>
    <t>FDLT-SAMC-006-2020</t>
  </si>
  <si>
    <t>80222117-7</t>
  </si>
  <si>
    <t>EN PROCESO LIQUIDACIÓN</t>
  </si>
  <si>
    <t>Tun+S232:W232juelito mas segura y monitoreada, con innovación y tecnología</t>
  </si>
  <si>
    <t>OLGA YAMILE RODRÍGUEZ NIETO</t>
  </si>
  <si>
    <t>FDLT-CPS-233-2020
(SECOP lI)</t>
  </si>
  <si>
    <t>FDLT-CPS-234-2020
(SECOP lI)</t>
  </si>
  <si>
    <t xml:space="preserve">APOYAR JURÍDICAMENTE LA EJECUCIÓN DE LAS
ACCIONES REQUERIDAS PARA LA DEPURACIÓN DE LAS
ACTUACIONES ADMINISTRATIVAS QUE CURSAN EN LA
ALCALDÍA LOCAL.
</t>
  </si>
  <si>
    <t xml:space="preserve">3-1-2-02-02-02-0001-009
3-1-2-02-02-02-0001-010  </t>
  </si>
  <si>
    <t>Servicios de seguros generales de responsabilidad civil
Servicios de seguro obligatorio de accidentes de tránsito (SOAT)</t>
  </si>
  <si>
    <t>FDLT-CPS-235-2020</t>
  </si>
  <si>
    <t>EL CONTRATISTA SE OBLIGA A PRESTAR SUS SERVICIOS PROFESIONALES AL FONDO DE DESARROLLO LOCAL DE TUNJUELITO COMO ENCARGADO DE ADELANTAR LAS ACTIVIDADES QUE CONTRIBUYAN A LA DEPURACIÓN DE LAS OBLIGACIONES POR PAGAR VIGENTES EN LA ENTIDAD</t>
  </si>
  <si>
    <t>JAVIER AUGUSTO ESCOBAR MARQUEZ</t>
  </si>
  <si>
    <t>MONICA ANDREA MELO BELTRAN CEDENTE</t>
  </si>
  <si>
    <t>ADRIANA GORDILLO HUERTAS CESIONARIO</t>
  </si>
  <si>
    <t>LADY JOHANNA ESCOBAR CEDENTE</t>
  </si>
  <si>
    <t>CRISTIAN LEONARDO OLARTE CAMPOS CESIONARIO</t>
  </si>
  <si>
    <t>SEGURIDAD NAPOLES LIMITADA</t>
  </si>
  <si>
    <t>199.834.034 </t>
  </si>
  <si>
    <t>4 MESES Y 22 DIAS</t>
  </si>
  <si>
    <t>Servicios de protección (guardas de
seguridad)</t>
  </si>
  <si>
    <t>860523408-6</t>
  </si>
  <si>
    <t>SYSTEM NET INGENIERIA SAS</t>
  </si>
  <si>
    <t>Prórroga No. 1 por 2 meses</t>
  </si>
  <si>
    <t>PRESTAR LOS SERVICIOS DE MANTENIMIENTO PREVENTIVO Y CORRECTIVO PARA LOS EQUIPOS DE CÓMPUTO, PLANTA TELEFÓNICA Y TELEFONOS, DATA CENTER, E IMPRESORAS, CON SUMINISTRO DE REPUESTOS Y TONERS, DE PROPIEDAD DEL FONDO, ASÍ COMO EL ALQUILER DE EQUIPOS TECNOLÓGICOS QUE SE REQUIERAN.</t>
  </si>
  <si>
    <t>131020202030603
131020202030608
131020202030612</t>
  </si>
  <si>
    <t>Servicios de mantenimiento y
reparación de computadores y
equipo periférico
Servicios de mantenimiento y
reparación de equipos y aparatos de
telecomunicaciones
Servicios de reparación de otros
bienes</t>
  </si>
  <si>
    <t>830122370-5</t>
  </si>
  <si>
    <t xml:space="preserve"> PRESTAR LOS SERVICIOS DE APOYO LOGÍSTICO PARA EL DESARROLLO DE EVENTOS INSTITUCIONALES LOCALES A SU CARGO, ASÍ COMO LOS CORRESPONDIENTES A PROYECTOS DE INVERSIÓN QUE NO CONTEMPLEN RECURSOS PARA TAL FIN.</t>
  </si>
  <si>
    <t xml:space="preserve">4 MESES </t>
  </si>
  <si>
    <t>COLOMBIANA DE SERVICIOS COMEDORES &amp; SUMINISTROS SAS - COLSERVICO &amp; SUMINISTROS SAS.</t>
  </si>
  <si>
    <t>900782536-5</t>
  </si>
  <si>
    <t>133011507450000001519</t>
  </si>
  <si>
    <t>1519 - Fortalecimiento de la
participación, a través de la
innovación y herramientas digitales</t>
  </si>
  <si>
    <t>ORDEN DE COMPRA 61656
(Tienda Virtual del Estado Colombiano)</t>
  </si>
  <si>
    <t>UT Soft IG 3</t>
  </si>
  <si>
    <t xml:space="preserve">CONTRATAR EL SUMINISTRO DE LICENCIAS A TRAVES DE LA PLATAFORMA DE LA TIENDA VIRTUAL DEL ESTADO COLOMBIANO POR INSTRUMENTO DE AGREGACION A LA DEMANDA PARA LA ADQUISICION DE SOFTWARE POR CATALOGO QUE REQUIERAN LAS ENTIDADES ESTATALES
</t>
  </si>
  <si>
    <t>3 MESES</t>
  </si>
  <si>
    <t>ORDEN DE COMPRA 61749
(Tienda Virtual del Estado Colombiano)</t>
  </si>
  <si>
    <t>Grupo Empresarial Crear de Colombia S.A.S.</t>
  </si>
  <si>
    <t>CONTRATAR EL SUMINISTRO DE SCANERS A TRAVES DE LA PLATAFORMA DE LA TIENDA VIRTUAL DEL ESTADO COLOMBIANO CONFORME AL ACUERDO MARCO DE COMPRA O ALQUILER DE EQUIPOS TECNOLOGICOS Y PERIFERICOS</t>
  </si>
  <si>
    <t>Sistetronics Ltda.</t>
  </si>
  <si>
    <t>CONTRATAR EL SUMINISTRO DE COMPUTADORES PORTATILES A TRAVES DE LA PLATAFORMA DE LA TIENDA VIRTUAL DEL ESTADO COLOMBIANO</t>
  </si>
  <si>
    <t>800230829-7</t>
  </si>
  <si>
    <t>SELECCIÓN ABREVIADA DE MARCO DE PRECIOS CCE-925-AMP-2019</t>
  </si>
  <si>
    <t>900564459-1</t>
  </si>
  <si>
    <t>133011507450000001521</t>
  </si>
  <si>
    <t>1521- Por una sede administrativa local, tecnologica e innovadora</t>
  </si>
  <si>
    <t>ORDEN DE COMPRA 61750
(Tienda Virtual del Estado Colombiano)</t>
  </si>
  <si>
    <t>ORDEN DE COMPRA 61751
(Tienda Virtual del Estado Colombiano)</t>
  </si>
  <si>
    <t xml:space="preserve">Sistetronics Ltda.
</t>
  </si>
  <si>
    <t>CONTRATAR EL SUMINISTRO DE EQUIPO DE VIDEO PROYECCIÓN A TRAVES DE LA PLATAFORMA DE LA TIENDA VIRTUAL DEL ESTADO COLOMBIANO</t>
  </si>
  <si>
    <t>FDLT-SAMC-007-2020</t>
  </si>
  <si>
    <t>VISUAR SAS</t>
  </si>
  <si>
    <t>830038225-6</t>
  </si>
  <si>
    <t xml:space="preserve">CONTRATAR MEDIANTE EL SISTEMA DE PRECIOS FIJOS UNITARIOS Y A MONTO AGOTABLE LAS REPARACIONES LOCATIVAS NECESARIAS PARA LA INFRAESTRUCTURA FISICA EXISTENTE DEL JARDIN INFANTIL PABLO DE TARSO DE LA LOCALIDAD SEXTA DE TUNJUELITO – BOGOTA D.C </t>
  </si>
  <si>
    <t>CONTRATO OBRA</t>
  </si>
  <si>
    <t>AUN NO INICIA</t>
  </si>
  <si>
    <t>13-30-11-50-10-20-00-00-01-435</t>
  </si>
  <si>
    <t>Tunjuelito digital e Innovadora con la primera infancia</t>
  </si>
  <si>
    <t>AUN NO INICA</t>
  </si>
  <si>
    <t>FDLT-PSASIE-001-2020 </t>
  </si>
  <si>
    <t xml:space="preserve"> INDUSTRIAS CRUZ HERMANOS S.A</t>
  </si>
  <si>
    <t>860051447-7</t>
  </si>
  <si>
    <t>CONTRATAR A TÍTULO DE COMPRAVENTA CON PRECIOS UNITARIOS FIJOS Y SIN FORMULA DE REAJUSTE, LA ADQUISICIÓN E INSTALACION DEL MOBILIARIO DE OFICINA ABIERTA DE LA NUEVA SEDE DE LA ALCALDIA LOCAL DE TUNJUELITO DE BOGOTÁ D.C.</t>
  </si>
  <si>
    <t>SELECCIÓN ABREVIADA SUBASTA INVERSA</t>
  </si>
  <si>
    <t>ORDEN DE COMPRA 61612
(Tienda Virtual del Estado Colombiano)</t>
  </si>
  <si>
    <t>GRUPO EDS AUTOGAS S.A.S</t>
  </si>
  <si>
    <t>900459737-5</t>
  </si>
  <si>
    <t>CONTRATAR EL SUMINISTRO DE COMBUSTIBLE PARA EL PARQUE AUTOMOTOR LIVIANO Y PESADO DE PROPIEDAD DE LA ALCALDÍA LOCAL DE TUNJUELITO SEGÚN ACUERDO MARCO DE PRECIOS CCE-715-1-AMP-2018</t>
  </si>
  <si>
    <t>SELECCIÓN ABREVIADA DE MARCO DE PRECIOS</t>
  </si>
  <si>
    <t xml:space="preserve">Productos de hornos de coque, de refinación de petroleo y combustiblee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</si>
</sst>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3" formatCode="_-* #,##0.00_-;\-* #,##0.00_-;_-* &quot;-&quot;??_-;_-@_-"/>
    <numFmt numFmtId="164" formatCode="&quot;$&quot;\ #,##0"/>
    <numFmt numFmtId="165" formatCode="_-* #,##0_-;\-* #,##0_-;_-* &quot;-&quot;??_-;_-@_-"/>
  </numFmts>
  <fonts count="10" x14ac:knownFonts="1">
    <font>
      <sz val="11"/>
      <color indexed="8"/>
      <name val="Calibri"/>
      <family val="2"/>
    </font>
    <font>
      <sz val="11"/>
      <color indexed="8"/>
      <name val="Calibri"/>
      <family val="2"/>
    </font>
    <font>
      <sz val="10"/>
      <color indexed="8"/>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indexed="8"/>
      <name val="Calibri"/>
      <family val="2"/>
      <scheme val="minor"/>
    </font>
    <font>
      <b/>
      <sz val="10"/>
      <color rgb="FF000000"/>
      <name val="Calibri"/>
      <family val="2"/>
      <scheme val="minor"/>
    </font>
    <font>
      <b/>
      <sz val="10"/>
      <color theme="1"/>
      <name val="Calibri"/>
      <family val="2"/>
      <scheme val="minor"/>
    </font>
    <font>
      <sz val="10"/>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theme="0" tint="-0.14999847407452621"/>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BFBFBF"/>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6">
    <xf numFmtId="0" fontId="0" fillId="0" borderId="0"/>
    <xf numFmtId="41" fontId="1" fillId="0" borderId="0" applyFont="0" applyFill="0" applyBorder="0" applyAlignment="0" applyProtection="0"/>
    <xf numFmtId="0" fontId="1" fillId="0" borderId="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167">
    <xf numFmtId="0" fontId="0" fillId="0" borderId="0" xfId="0"/>
    <xf numFmtId="0" fontId="3"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3" fontId="2" fillId="2" borderId="7"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2" fillId="2" borderId="16" xfId="2" applyFont="1" applyFill="1" applyBorder="1" applyAlignment="1">
      <alignment horizontal="center" vertical="center" wrapText="1"/>
    </xf>
    <xf numFmtId="3" fontId="2" fillId="2" borderId="1" xfId="3"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165" fontId="5" fillId="2" borderId="1" xfId="5"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1" fontId="4" fillId="2" borderId="1" xfId="5" applyNumberFormat="1" applyFont="1" applyFill="1" applyBorder="1" applyAlignment="1">
      <alignment horizontal="center" vertical="center" wrapText="1"/>
    </xf>
    <xf numFmtId="1" fontId="3" fillId="2" borderId="1" xfId="5" applyNumberFormat="1" applyFont="1" applyFill="1" applyBorder="1" applyAlignment="1">
      <alignment horizontal="center" vertical="center" wrapText="1"/>
    </xf>
    <xf numFmtId="1" fontId="2" fillId="2" borderId="1" xfId="5" applyNumberFormat="1" applyFont="1" applyFill="1" applyBorder="1" applyAlignment="1">
      <alignment horizontal="center" vertical="center" wrapText="1"/>
    </xf>
    <xf numFmtId="1" fontId="2" fillId="2" borderId="3" xfId="5" applyNumberFormat="1" applyFont="1" applyFill="1" applyBorder="1" applyAlignment="1">
      <alignment horizontal="center" vertical="center" wrapText="1"/>
    </xf>
    <xf numFmtId="1" fontId="2" fillId="2" borderId="2" xfId="5" applyNumberFormat="1" applyFont="1" applyFill="1" applyBorder="1" applyAlignment="1">
      <alignment horizontal="center" vertical="center" wrapText="1"/>
    </xf>
    <xf numFmtId="1" fontId="4" fillId="2" borderId="3" xfId="5" applyNumberFormat="1" applyFont="1" applyFill="1" applyBorder="1" applyAlignment="1">
      <alignment horizontal="center" vertical="center" wrapText="1"/>
    </xf>
    <xf numFmtId="1" fontId="3" fillId="2" borderId="2" xfId="5" applyNumberFormat="1" applyFont="1" applyFill="1" applyBorder="1" applyAlignment="1">
      <alignment horizontal="center" vertical="center" wrapText="1"/>
    </xf>
    <xf numFmtId="165" fontId="3" fillId="2" borderId="1" xfId="5" applyNumberFormat="1" applyFont="1" applyFill="1" applyBorder="1" applyAlignment="1">
      <alignment horizontal="center" vertical="center" wrapText="1"/>
    </xf>
    <xf numFmtId="0" fontId="4" fillId="2" borderId="1" xfId="0" applyFont="1" applyFill="1" applyBorder="1" applyAlignment="1">
      <alignment horizontal="center" vertical="center"/>
    </xf>
    <xf numFmtId="1" fontId="3" fillId="2" borderId="3" xfId="5" applyNumberFormat="1" applyFont="1" applyFill="1" applyBorder="1" applyAlignment="1">
      <alignment horizontal="center" vertical="center" wrapText="1"/>
    </xf>
    <xf numFmtId="165" fontId="4" fillId="2" borderId="1" xfId="5" applyNumberFormat="1" applyFont="1" applyFill="1" applyBorder="1" applyAlignment="1">
      <alignment horizontal="center" vertical="center" wrapText="1"/>
    </xf>
    <xf numFmtId="41" fontId="3" fillId="2" borderId="1" xfId="4" applyFont="1" applyFill="1" applyBorder="1" applyAlignment="1">
      <alignment horizontal="center" vertical="center" wrapText="1"/>
    </xf>
    <xf numFmtId="14" fontId="2" fillId="2" borderId="1" xfId="2" applyNumberFormat="1"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65" fontId="3" fillId="2" borderId="4" xfId="5" applyNumberFormat="1" applyFont="1" applyFill="1" applyBorder="1" applyAlignment="1">
      <alignment horizontal="center" vertical="center" wrapText="1"/>
    </xf>
    <xf numFmtId="1" fontId="3" fillId="2" borderId="0" xfId="5"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41" fontId="2"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3" fillId="2" borderId="1" xfId="4" applyNumberFormat="1" applyFont="1" applyFill="1" applyBorder="1" applyAlignment="1">
      <alignment horizontal="center" vertical="center" wrapText="1"/>
    </xf>
    <xf numFmtId="14" fontId="3" fillId="2" borderId="3" xfId="4" applyNumberFormat="1" applyFont="1" applyFill="1" applyBorder="1" applyAlignment="1">
      <alignment horizontal="center" vertical="center" wrapText="1"/>
    </xf>
    <xf numFmtId="14" fontId="5" fillId="2" borderId="1" xfId="4" applyNumberFormat="1" applyFont="1" applyFill="1" applyBorder="1" applyAlignment="1">
      <alignment horizontal="center" vertical="center" wrapText="1"/>
    </xf>
    <xf numFmtId="41" fontId="5"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2" borderId="8" xfId="0" applyFont="1" applyFill="1" applyBorder="1" applyAlignment="1">
      <alignment horizontal="center" vertical="center" wrapText="1"/>
    </xf>
    <xf numFmtId="14" fontId="3" fillId="2" borderId="0" xfId="1" applyNumberFormat="1" applyFont="1" applyFill="1" applyBorder="1" applyAlignment="1">
      <alignment horizontal="center" vertical="center" wrapText="1"/>
    </xf>
    <xf numFmtId="165" fontId="3" fillId="2" borderId="0" xfId="5" applyNumberFormat="1" applyFont="1" applyFill="1" applyBorder="1" applyAlignment="1">
      <alignment horizontal="center" vertical="center" wrapText="1"/>
    </xf>
    <xf numFmtId="165" fontId="3" fillId="2" borderId="0" xfId="5" applyNumberFormat="1" applyFont="1" applyFill="1" applyAlignment="1">
      <alignment horizontal="center" vertical="center" wrapText="1"/>
    </xf>
    <xf numFmtId="3" fontId="2" fillId="2" borderId="1"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2" borderId="18" xfId="0" applyFont="1" applyFill="1" applyBorder="1" applyAlignment="1">
      <alignment horizontal="center" vertical="center" wrapText="1"/>
    </xf>
    <xf numFmtId="41" fontId="2" fillId="2" borderId="1" xfId="1" applyFont="1" applyFill="1" applyBorder="1" applyAlignment="1" applyProtection="1">
      <alignment horizontal="center" vertical="center" wrapText="1"/>
      <protection locked="0"/>
    </xf>
    <xf numFmtId="41" fontId="3" fillId="2" borderId="8"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2" borderId="9"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41" fontId="3" fillId="2" borderId="3" xfId="1" applyFont="1" applyFill="1" applyBorder="1" applyAlignment="1">
      <alignment horizontal="center" vertical="center" wrapText="1"/>
    </xf>
    <xf numFmtId="41" fontId="3" fillId="2" borderId="2" xfId="1" applyFont="1" applyFill="1" applyBorder="1" applyAlignment="1">
      <alignment horizontal="center" vertical="center" wrapText="1"/>
    </xf>
    <xf numFmtId="14" fontId="3" fillId="2" borderId="3" xfId="1" applyNumberFormat="1" applyFont="1" applyFill="1" applyBorder="1" applyAlignment="1">
      <alignment horizontal="center" vertical="center" wrapText="1"/>
    </xf>
    <xf numFmtId="14" fontId="3" fillId="2" borderId="2" xfId="1"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4" fontId="2" fillId="2" borderId="3" xfId="2" applyNumberFormat="1" applyFont="1" applyFill="1" applyBorder="1" applyAlignment="1">
      <alignment horizontal="center" vertical="center" wrapText="1"/>
    </xf>
    <xf numFmtId="14" fontId="2" fillId="2" borderId="2" xfId="2" applyNumberFormat="1" applyFont="1" applyFill="1" applyBorder="1" applyAlignment="1">
      <alignment horizontal="center" vertical="center" wrapText="1"/>
    </xf>
    <xf numFmtId="41" fontId="2" fillId="2" borderId="2"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3" fillId="2" borderId="3" xfId="5" applyNumberFormat="1" applyFont="1" applyFill="1" applyBorder="1" applyAlignment="1">
      <alignment horizontal="center" vertical="center" wrapText="1"/>
    </xf>
    <xf numFmtId="165" fontId="3" fillId="2" borderId="2" xfId="5"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41"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41" fontId="3"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49" fontId="3" fillId="2" borderId="3"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41" fontId="3" fillId="2" borderId="0" xfId="1" applyFont="1" applyFill="1" applyBorder="1" applyAlignment="1">
      <alignment horizontal="center" vertical="center" wrapText="1"/>
    </xf>
    <xf numFmtId="0" fontId="2" fillId="2" borderId="0" xfId="0" applyFont="1" applyFill="1" applyAlignment="1">
      <alignment horizontal="center" vertical="center"/>
    </xf>
    <xf numFmtId="3" fontId="6" fillId="6" borderId="5" xfId="0" applyNumberFormat="1" applyFont="1" applyFill="1" applyBorder="1" applyAlignment="1" applyProtection="1">
      <alignment horizontal="center" vertical="center" wrapText="1"/>
      <protection locked="0"/>
    </xf>
    <xf numFmtId="3" fontId="6" fillId="6" borderId="6" xfId="0" applyNumberFormat="1" applyFont="1" applyFill="1" applyBorder="1" applyAlignment="1" applyProtection="1">
      <alignment horizontal="center" vertical="center" wrapText="1"/>
      <protection locked="0"/>
    </xf>
    <xf numFmtId="0" fontId="7" fillId="7" borderId="6" xfId="0" applyFont="1" applyFill="1" applyBorder="1" applyAlignment="1">
      <alignment horizontal="center" vertical="center" wrapText="1"/>
    </xf>
    <xf numFmtId="3" fontId="6" fillId="6" borderId="6" xfId="3" applyNumberFormat="1" applyFont="1" applyFill="1" applyBorder="1" applyAlignment="1" applyProtection="1">
      <alignment horizontal="center" vertical="center" wrapText="1"/>
      <protection locked="0"/>
    </xf>
    <xf numFmtId="1" fontId="6" fillId="6" borderId="6" xfId="5" applyNumberFormat="1" applyFont="1" applyFill="1" applyBorder="1" applyAlignment="1" applyProtection="1">
      <alignment horizontal="center" vertical="center" wrapText="1"/>
      <protection locked="0"/>
    </xf>
    <xf numFmtId="3" fontId="6" fillId="6" borderId="17" xfId="3" applyNumberFormat="1" applyFont="1" applyFill="1" applyBorder="1" applyAlignment="1" applyProtection="1">
      <alignment horizontal="center" vertical="center" wrapText="1"/>
      <protection locked="0"/>
    </xf>
    <xf numFmtId="0" fontId="8" fillId="6" borderId="3" xfId="0" applyFont="1" applyFill="1" applyBorder="1" applyAlignment="1">
      <alignment horizontal="center" vertical="center" wrapText="1"/>
    </xf>
    <xf numFmtId="3" fontId="6" fillId="6" borderId="1" xfId="3" applyNumberFormat="1" applyFont="1" applyFill="1" applyBorder="1" applyAlignment="1" applyProtection="1">
      <alignment horizontal="center" vertical="center" wrapText="1"/>
      <protection locked="0"/>
    </xf>
    <xf numFmtId="41" fontId="6" fillId="6" borderId="1" xfId="1" applyFont="1" applyFill="1" applyBorder="1" applyAlignment="1" applyProtection="1">
      <alignment horizontal="center" vertical="center" wrapText="1"/>
      <protection locked="0"/>
    </xf>
    <xf numFmtId="164" fontId="8" fillId="6" borderId="1" xfId="3" applyNumberFormat="1" applyFont="1" applyFill="1" applyBorder="1" applyAlignment="1" applyProtection="1">
      <alignment horizontal="center" vertical="center" wrapText="1"/>
      <protection locked="0"/>
    </xf>
    <xf numFmtId="164" fontId="6" fillId="6" borderId="1" xfId="3" applyNumberFormat="1" applyFont="1" applyFill="1" applyBorder="1" applyAlignment="1" applyProtection="1">
      <alignment horizontal="center" vertical="center" wrapText="1"/>
      <protection locked="0"/>
    </xf>
    <xf numFmtId="165" fontId="6" fillId="6" borderId="1" xfId="5" applyNumberFormat="1" applyFont="1" applyFill="1" applyBorder="1" applyAlignment="1" applyProtection="1">
      <alignment horizontal="center" vertical="center" wrapText="1"/>
      <protection locked="0"/>
    </xf>
    <xf numFmtId="164" fontId="6" fillId="6" borderId="3" xfId="3" applyNumberFormat="1" applyFont="1" applyFill="1" applyBorder="1" applyAlignment="1" applyProtection="1">
      <alignment horizontal="center" vertical="center" wrapText="1"/>
      <protection locked="0"/>
    </xf>
    <xf numFmtId="14" fontId="4" fillId="2" borderId="1" xfId="0" applyNumberFormat="1" applyFont="1" applyFill="1" applyBorder="1" applyAlignment="1">
      <alignment horizontal="center" vertical="center"/>
    </xf>
    <xf numFmtId="165" fontId="2" fillId="2" borderId="0" xfId="5" applyNumberFormat="1" applyFont="1" applyFill="1" applyAlignment="1">
      <alignment horizontal="center" vertical="center"/>
    </xf>
    <xf numFmtId="0" fontId="3" fillId="2" borderId="1" xfId="0" quotePrefix="1" applyFont="1" applyFill="1" applyBorder="1" applyAlignment="1">
      <alignment horizontal="center" vertical="center" wrapText="1"/>
    </xf>
    <xf numFmtId="41" fontId="3" fillId="2" borderId="1" xfId="1" applyNumberFormat="1" applyFont="1" applyFill="1" applyBorder="1" applyAlignment="1">
      <alignment horizontal="center" vertical="center" wrapText="1"/>
    </xf>
    <xf numFmtId="14" fontId="3" fillId="2" borderId="0"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41" fontId="3" fillId="2" borderId="3" xfId="1" applyFont="1" applyFill="1" applyBorder="1" applyAlignment="1">
      <alignment horizontal="center" vertical="center" wrapText="1"/>
    </xf>
    <xf numFmtId="41" fontId="3" fillId="2" borderId="2" xfId="1" applyFont="1" applyFill="1" applyBorder="1" applyAlignment="1">
      <alignment horizontal="center" vertical="center" wrapText="1"/>
    </xf>
    <xf numFmtId="14" fontId="3" fillId="2" borderId="3" xfId="1" applyNumberFormat="1" applyFont="1" applyFill="1" applyBorder="1" applyAlignment="1">
      <alignment horizontal="center" vertical="center" wrapText="1"/>
    </xf>
    <xf numFmtId="14" fontId="3" fillId="2" borderId="2" xfId="1"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4" fontId="2" fillId="2" borderId="3" xfId="2" applyNumberFormat="1" applyFont="1" applyFill="1" applyBorder="1" applyAlignment="1">
      <alignment horizontal="center" vertical="center" wrapText="1"/>
    </xf>
    <xf numFmtId="14" fontId="2" fillId="2" borderId="2" xfId="2"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41" fontId="2" fillId="2" borderId="3" xfId="1" applyFont="1" applyFill="1" applyBorder="1" applyAlignment="1">
      <alignment horizontal="center" vertical="center" wrapText="1"/>
    </xf>
    <xf numFmtId="41" fontId="2" fillId="2" borderId="2" xfId="1" applyFont="1" applyFill="1" applyBorder="1" applyAlignment="1">
      <alignment horizontal="center" vertical="center" wrapText="1"/>
    </xf>
    <xf numFmtId="0" fontId="3" fillId="2" borderId="1" xfId="0" applyFont="1" applyFill="1" applyBorder="1" applyAlignment="1">
      <alignment horizontal="center" vertical="center" wrapText="1"/>
    </xf>
    <xf numFmtId="41" fontId="3" fillId="2" borderId="1" xfId="1" applyFont="1" applyFill="1" applyBorder="1" applyAlignment="1">
      <alignment horizontal="center" vertical="center" wrapText="1"/>
    </xf>
    <xf numFmtId="165" fontId="3" fillId="2" borderId="3" xfId="5" applyNumberFormat="1" applyFont="1" applyFill="1" applyBorder="1" applyAlignment="1">
      <alignment horizontal="center" vertical="center" wrapText="1"/>
    </xf>
    <xf numFmtId="165" fontId="3" fillId="2" borderId="2" xfId="5"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65" fontId="5" fillId="2" borderId="3" xfId="5" applyNumberFormat="1" applyFont="1" applyFill="1" applyBorder="1" applyAlignment="1">
      <alignment horizontal="center" vertical="center" wrapText="1"/>
    </xf>
    <xf numFmtId="165" fontId="5" fillId="2" borderId="2" xfId="5"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xf>
    <xf numFmtId="1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4" fontId="3"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6">
    <cellStyle name="Millares" xfId="5" builtinId="3"/>
    <cellStyle name="Millares [0]" xfId="1" builtinId="6"/>
    <cellStyle name="Millares [0] 3" xfId="4" xr:uid="{00000000-0005-0000-0000-000003000000}"/>
    <cellStyle name="Moneda [0]" xfId="3" builtinId="7"/>
    <cellStyle name="Normal" xfId="0" builtinId="0"/>
    <cellStyle name="Normal 9" xfId="2" xr:uid="{00000000-0005-0000-0000-000006000000}"/>
  </cellStyles>
  <dxfs count="0"/>
  <tableStyles count="0" defaultTableStyle="TableStyleMedium2" defaultPivotStyle="PivotStyleLight16"/>
  <colors>
    <mruColors>
      <color rgb="FF66FF66"/>
      <color rgb="FFFF66FF"/>
      <color rgb="FF78E9F8"/>
      <color rgb="FFFF6600"/>
      <color rgb="FF54E3F6"/>
      <color rgb="FF3366FF"/>
      <color rgb="FF993300"/>
      <color rgb="FFCCFFFF"/>
      <color rgb="FFFF99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er\Desktop\ALCALDIA%20TUNJUELITO\INFORMES%20DE%20PAGO\INFORME%20PAGO%20LEIDY\JUNIO%202020\Users\jaime.morales\Documents\Jaime%20J%20Morales%20-%20SAL\ALCALDIAS%20LOCALES\MUSI\MUSI%202017%2003%20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ser\Desktop\ALCALDIA%20TUNJUELITO\INFORMES%20DE%20PAGO\INFORME%20PAGO%20LEIDY\JUNIO%202020\Users\GIO\Desktop\MUSI%202017-2020\ULTIMAS%20VERSIONES\Formulario%20Musi%202017%20-%202020%20(sin%20macr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er\Desktop\ALCALDIA%20TUNJUELITO\INFORMES%20DE%20PAGO\INFORME%20PAGO%20LEIDY\JUNIO%202020\Users\GIO\Downloads\Formulario%20Musi%202017%20-%202020-Ajust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esplegables"/>
      <sheetName val="Principal"/>
      <sheetName val="Base de Datos MUSI 2017-2020"/>
      <sheetName val="Inf Ejec"/>
      <sheetName val="PMR"/>
      <sheetName val="Dashboard"/>
      <sheetName val="DB02"/>
      <sheetName val="DB03"/>
      <sheetName val="DB04"/>
      <sheetName val="DB05"/>
      <sheetName val="DB06"/>
      <sheetName val="DB07"/>
      <sheetName val="DB08"/>
      <sheetName val="DB09"/>
      <sheetName val="DB10"/>
      <sheetName val="DB11"/>
      <sheetName val="DBO1"/>
      <sheetName val="AGREGACION"/>
      <sheetName val="IATOTAL"/>
      <sheetName val="AI1"/>
      <sheetName val="AI2"/>
      <sheetName val="AIP1"/>
      <sheetName val="AIP2"/>
      <sheetName val="AIP3"/>
      <sheetName val="AIET5"/>
      <sheetName val="AIET6"/>
      <sheetName val="AIET7"/>
      <sheetName val="IA03"/>
      <sheetName val="Indicadores agregados"/>
      <sheetName val="listas"/>
      <sheetName val="Hoja1"/>
      <sheetName val="Por proyecto"/>
      <sheetName val="Hoja contratación"/>
      <sheetName val="Protocolo MU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E3" t="str">
            <v>Suma</v>
          </cell>
        </row>
        <row r="4">
          <cell r="E4" t="str">
            <v>Constante</v>
          </cell>
        </row>
        <row r="9">
          <cell r="D9" t="str">
            <v>Usaquén</v>
          </cell>
          <cell r="E9">
            <v>1</v>
          </cell>
        </row>
        <row r="10">
          <cell r="D10" t="str">
            <v>Chapinero</v>
          </cell>
          <cell r="E10">
            <v>2</v>
          </cell>
        </row>
        <row r="11">
          <cell r="D11" t="str">
            <v>Santa Fe</v>
          </cell>
          <cell r="E11">
            <v>3</v>
          </cell>
        </row>
        <row r="12">
          <cell r="D12" t="str">
            <v>San Cristóbal</v>
          </cell>
          <cell r="E12">
            <v>4</v>
          </cell>
        </row>
        <row r="13">
          <cell r="D13" t="str">
            <v>Usme</v>
          </cell>
          <cell r="E13">
            <v>5</v>
          </cell>
        </row>
        <row r="14">
          <cell r="D14" t="str">
            <v>Tunjuelito</v>
          </cell>
          <cell r="E14">
            <v>6</v>
          </cell>
        </row>
        <row r="15">
          <cell r="D15" t="str">
            <v>Bosa</v>
          </cell>
          <cell r="E15">
            <v>7</v>
          </cell>
        </row>
        <row r="16">
          <cell r="D16" t="str">
            <v>Kennedy</v>
          </cell>
          <cell r="E16">
            <v>8</v>
          </cell>
        </row>
        <row r="17">
          <cell r="D17" t="str">
            <v>Fontibón</v>
          </cell>
          <cell r="E17">
            <v>9</v>
          </cell>
        </row>
        <row r="18">
          <cell r="D18" t="str">
            <v>Engativá</v>
          </cell>
          <cell r="E18">
            <v>10</v>
          </cell>
        </row>
        <row r="19">
          <cell r="D19" t="str">
            <v>Suba</v>
          </cell>
          <cell r="E19">
            <v>11</v>
          </cell>
        </row>
        <row r="20">
          <cell r="D20" t="str">
            <v>Barrios Unidos</v>
          </cell>
          <cell r="E20">
            <v>12</v>
          </cell>
        </row>
        <row r="21">
          <cell r="D21" t="str">
            <v>Teusaquillo</v>
          </cell>
          <cell r="E21">
            <v>13</v>
          </cell>
        </row>
        <row r="22">
          <cell r="D22" t="str">
            <v>Los Mártires</v>
          </cell>
          <cell r="E22">
            <v>14</v>
          </cell>
        </row>
        <row r="23">
          <cell r="D23" t="str">
            <v>Antonio Nariño</v>
          </cell>
          <cell r="E23">
            <v>15</v>
          </cell>
        </row>
        <row r="24">
          <cell r="D24" t="str">
            <v>Puente Aranda</v>
          </cell>
          <cell r="E24">
            <v>16</v>
          </cell>
        </row>
        <row r="25">
          <cell r="D25" t="str">
            <v>La Candelaria</v>
          </cell>
          <cell r="E25">
            <v>17</v>
          </cell>
        </row>
        <row r="26">
          <cell r="D26" t="str">
            <v>Rafael Uribe Uribe</v>
          </cell>
          <cell r="E26">
            <v>18</v>
          </cell>
        </row>
        <row r="27">
          <cell r="D27" t="str">
            <v>Ciudad Bolívar</v>
          </cell>
          <cell r="E27">
            <v>19</v>
          </cell>
        </row>
        <row r="28">
          <cell r="D28" t="str">
            <v>Sumapaz</v>
          </cell>
          <cell r="E28">
            <v>20</v>
          </cell>
        </row>
        <row r="71">
          <cell r="E71" t="str">
            <v>Pilar Igualdad de calidad de vida</v>
          </cell>
          <cell r="F71">
            <v>1</v>
          </cell>
        </row>
        <row r="72">
          <cell r="E72" t="str">
            <v>Pilar Democracia urbana</v>
          </cell>
          <cell r="F72">
            <v>2</v>
          </cell>
        </row>
        <row r="73">
          <cell r="E73" t="str">
            <v>Pilar Construcción de comunidad y cultura ciudadana</v>
          </cell>
          <cell r="F73">
            <v>3</v>
          </cell>
        </row>
        <row r="74">
          <cell r="E74" t="str">
            <v>Eje transversal Nuevo ordenamiento territorial</v>
          </cell>
          <cell r="F74">
            <v>4</v>
          </cell>
        </row>
        <row r="75">
          <cell r="E75" t="str">
            <v>Eje transversal Desarrollo económico basado en el conocimiento</v>
          </cell>
          <cell r="F75">
            <v>5</v>
          </cell>
        </row>
        <row r="76">
          <cell r="E76" t="str">
            <v>Eje transversal Sostenibilidad ambiental basada en la eficiencia energética</v>
          </cell>
          <cell r="F76">
            <v>6</v>
          </cell>
        </row>
        <row r="77">
          <cell r="E77" t="str">
            <v>Eje transversal Gobierno legítimo, fortalecimiento local y eficiencia</v>
          </cell>
          <cell r="F77">
            <v>7</v>
          </cell>
        </row>
        <row r="82">
          <cell r="E82" t="str">
            <v>Sector Mujeres</v>
          </cell>
          <cell r="F82">
            <v>100</v>
          </cell>
        </row>
        <row r="83">
          <cell r="E83" t="str">
            <v>Sector Seguridad, Convivencia y Justicia</v>
          </cell>
          <cell r="F83">
            <v>102</v>
          </cell>
        </row>
        <row r="84">
          <cell r="E84" t="str">
            <v>Sector Gestión pública</v>
          </cell>
          <cell r="F84">
            <v>85</v>
          </cell>
        </row>
        <row r="85">
          <cell r="E85" t="str">
            <v>Sector Hacienda</v>
          </cell>
          <cell r="F85">
            <v>87</v>
          </cell>
        </row>
        <row r="86">
          <cell r="E86" t="str">
            <v>Sector Planeación</v>
          </cell>
          <cell r="F86">
            <v>88</v>
          </cell>
        </row>
        <row r="87">
          <cell r="E87" t="str">
            <v>Sector Desarrollo económico, industria y turismo</v>
          </cell>
          <cell r="F87">
            <v>89</v>
          </cell>
        </row>
        <row r="88">
          <cell r="E88" t="str">
            <v>Sector Educación</v>
          </cell>
          <cell r="F88">
            <v>90</v>
          </cell>
        </row>
        <row r="89">
          <cell r="E89" t="str">
            <v>Sector Salud</v>
          </cell>
          <cell r="F89">
            <v>91</v>
          </cell>
        </row>
        <row r="90">
          <cell r="E90" t="str">
            <v>Sector Integración social</v>
          </cell>
          <cell r="F90">
            <v>92</v>
          </cell>
        </row>
        <row r="91">
          <cell r="E91" t="str">
            <v>Sector Cultura, recreación y deporte</v>
          </cell>
          <cell r="F91">
            <v>93</v>
          </cell>
        </row>
        <row r="92">
          <cell r="E92" t="str">
            <v>Sector Ambiente</v>
          </cell>
          <cell r="F92">
            <v>94</v>
          </cell>
        </row>
        <row r="93">
          <cell r="E93" t="str">
            <v>Sector Movilidad</v>
          </cell>
          <cell r="F93">
            <v>95</v>
          </cell>
        </row>
        <row r="94">
          <cell r="E94" t="str">
            <v>Sector Hábitat</v>
          </cell>
          <cell r="F94">
            <v>96</v>
          </cell>
        </row>
        <row r="95">
          <cell r="E95" t="str">
            <v>Sector Gobierno</v>
          </cell>
          <cell r="F95">
            <v>98</v>
          </cell>
        </row>
        <row r="101">
          <cell r="E101" t="str">
            <v>Prevención y atención de la maternidad y la paternidad tempranas</v>
          </cell>
          <cell r="F101">
            <v>1</v>
          </cell>
        </row>
        <row r="102">
          <cell r="E102" t="str">
            <v>Desarrollo integral desde la gestación hasta la adolescencia</v>
          </cell>
          <cell r="F102">
            <v>2</v>
          </cell>
        </row>
        <row r="103">
          <cell r="E103" t="str">
            <v>Igualdad y autonomía para una Bogotá incluyente</v>
          </cell>
          <cell r="F103">
            <v>3</v>
          </cell>
        </row>
        <row r="104">
          <cell r="E104" t="str">
            <v>Familias protegidas y adaptadas al cambio climático</v>
          </cell>
          <cell r="F104">
            <v>4</v>
          </cell>
        </row>
        <row r="105">
          <cell r="E105" t="str">
            <v>Desarrollo integral para la felicidad y el ejercicio de la ciudadanía</v>
          </cell>
          <cell r="F105">
            <v>5</v>
          </cell>
        </row>
        <row r="106">
          <cell r="E106" t="str">
            <v>Calidad educativa para todos</v>
          </cell>
          <cell r="F106">
            <v>6</v>
          </cell>
        </row>
        <row r="107">
          <cell r="E107" t="str">
            <v>Inclusión educativa para la equidad</v>
          </cell>
          <cell r="F107">
            <v>7</v>
          </cell>
        </row>
        <row r="108">
          <cell r="E108" t="str">
            <v>Acceso con calidad a la educación superior</v>
          </cell>
          <cell r="F108">
            <v>8</v>
          </cell>
        </row>
        <row r="109">
          <cell r="E109" t="str">
            <v>Atención integral y eficiente en salud</v>
          </cell>
          <cell r="F109">
            <v>9</v>
          </cell>
        </row>
        <row r="110">
          <cell r="E110" t="str">
            <v>Modernización de la infraestructura física y tecnológica en salud</v>
          </cell>
          <cell r="F110">
            <v>10</v>
          </cell>
        </row>
        <row r="111">
          <cell r="E111" t="str">
            <v>Mejores oportunidades para el desarrollo a través de la cultura, la recreación y el deporte</v>
          </cell>
          <cell r="F111">
            <v>11</v>
          </cell>
        </row>
        <row r="112">
          <cell r="E112" t="str">
            <v>Mujeres protagonistas, activas y empoderadas en el cierre de brechas de género</v>
          </cell>
          <cell r="F112">
            <v>12</v>
          </cell>
        </row>
        <row r="113">
          <cell r="E113" t="str">
            <v>Infraestructura para el desarrollo del hábitat</v>
          </cell>
          <cell r="F113">
            <v>13</v>
          </cell>
        </row>
        <row r="114">
          <cell r="E114" t="str">
            <v>Intervenciones integrales del hábitat</v>
          </cell>
          <cell r="F114">
            <v>14</v>
          </cell>
        </row>
        <row r="115">
          <cell r="E115" t="str">
            <v>Recuperación, incorporación, vida urbana y control de la ilegalidad</v>
          </cell>
          <cell r="F115">
            <v>15</v>
          </cell>
        </row>
        <row r="116">
          <cell r="E116" t="str">
            <v>Integración social para una ciudad de oportunidades</v>
          </cell>
          <cell r="F116">
            <v>16</v>
          </cell>
        </row>
        <row r="117">
          <cell r="E117" t="str">
            <v>Espacio público, derecho de todos</v>
          </cell>
          <cell r="F117">
            <v>17</v>
          </cell>
        </row>
        <row r="118">
          <cell r="E118" t="str">
            <v>Mejor movilidad para todos</v>
          </cell>
          <cell r="F118">
            <v>18</v>
          </cell>
        </row>
        <row r="119">
          <cell r="E119" t="str">
            <v>Seguridad y convivencia para todos</v>
          </cell>
          <cell r="F119">
            <v>19</v>
          </cell>
        </row>
        <row r="120">
          <cell r="E120" t="str">
            <v>Fortalecimiento del Sistema de Protección Integral a Mujeres Víctimas de Violencia - SOFIA</v>
          </cell>
          <cell r="F120">
            <v>20</v>
          </cell>
        </row>
        <row r="121">
          <cell r="E121" t="str">
            <v>Justicia para todos: consolidación del Sistema Distrital de Justicia</v>
          </cell>
          <cell r="F121">
            <v>21</v>
          </cell>
        </row>
        <row r="122">
          <cell r="E122" t="str">
            <v>Bogotá vive los derechos humanos</v>
          </cell>
          <cell r="F122">
            <v>22</v>
          </cell>
        </row>
        <row r="123">
          <cell r="E123" t="str">
            <v>Bogotá mejor para las víctimas, la paz y la reconciliación</v>
          </cell>
          <cell r="F123">
            <v>23</v>
          </cell>
        </row>
        <row r="124">
          <cell r="E124" t="str">
            <v>Equipo por la educación para el reencuentro, la reconciliación y la paz</v>
          </cell>
          <cell r="F124">
            <v>24</v>
          </cell>
        </row>
        <row r="125">
          <cell r="E125" t="str">
            <v>Cambio cultural y construcción del tejido social para la vida</v>
          </cell>
          <cell r="F125">
            <v>25</v>
          </cell>
        </row>
        <row r="126">
          <cell r="E126" t="str">
            <v>Información relevante e integral para la planeación territorial</v>
          </cell>
          <cell r="F126">
            <v>26</v>
          </cell>
        </row>
        <row r="127">
          <cell r="E127" t="str">
            <v>Proyectos urbanos integrales con visión de ciudad</v>
          </cell>
          <cell r="F127">
            <v>27</v>
          </cell>
        </row>
        <row r="128">
          <cell r="E128" t="str">
            <v>Suelo para reducir el déficit habitacional de suelo urbanizable, vivienda y soportes urbanos</v>
          </cell>
          <cell r="F128">
            <v>28</v>
          </cell>
        </row>
        <row r="129">
          <cell r="E129" t="str">
            <v>Articulación regional y planeación integral del transporte</v>
          </cell>
          <cell r="F129">
            <v>29</v>
          </cell>
        </row>
        <row r="130">
          <cell r="E130" t="str">
            <v>Financiación para el Desarrollo Territorial</v>
          </cell>
          <cell r="F130">
            <v>30</v>
          </cell>
        </row>
        <row r="131">
          <cell r="E131" t="str">
            <v>Fundamentar el desarrollo económico en la generación y uso del conocimiento para mejorar la competitividad de la Ciudad Región</v>
          </cell>
          <cell r="F131">
            <v>31</v>
          </cell>
        </row>
        <row r="132">
          <cell r="E132" t="str">
            <v>Generar alternativas de ingreso y empleo de mejor calidad</v>
          </cell>
          <cell r="F132">
            <v>32</v>
          </cell>
        </row>
        <row r="133">
          <cell r="E133" t="str">
            <v>Elevar la eficiencia de los mercados de la ciudad</v>
          </cell>
          <cell r="F133">
            <v>33</v>
          </cell>
        </row>
        <row r="134">
          <cell r="E134" t="str">
            <v>Mejorar y fortalecer el recaudo tributario de la ciudad e impulsar el uso de mecanismos de vinculación de capital privado</v>
          </cell>
          <cell r="F134">
            <v>34</v>
          </cell>
        </row>
        <row r="135">
          <cell r="E135" t="str">
            <v>Bogotá, ciudad inteligente</v>
          </cell>
          <cell r="F135">
            <v>35</v>
          </cell>
        </row>
        <row r="136">
          <cell r="E136" t="str">
            <v>Bogotá, una ciudad digital</v>
          </cell>
          <cell r="F136">
            <v>36</v>
          </cell>
        </row>
        <row r="137">
          <cell r="E137" t="str">
            <v>Consolidar el turismo como factor de desarrollo, confianza y felicidad para Bogotá Región</v>
          </cell>
          <cell r="F137">
            <v>37</v>
          </cell>
        </row>
        <row r="138">
          <cell r="E138" t="str">
            <v>Recuperación y manejo de la Estructura Ecológica Principal</v>
          </cell>
          <cell r="F138">
            <v>38</v>
          </cell>
        </row>
        <row r="139">
          <cell r="E139" t="str">
            <v>Ambiente sano para la equidad y disfrute del ciudadano</v>
          </cell>
          <cell r="F139">
            <v>39</v>
          </cell>
        </row>
        <row r="140">
          <cell r="E140" t="str">
            <v>Gestión de la huella ambiental urbana</v>
          </cell>
          <cell r="F140">
            <v>40</v>
          </cell>
        </row>
        <row r="141">
          <cell r="E141" t="str">
            <v>Desarrollo rural sostenible</v>
          </cell>
          <cell r="F141">
            <v>41</v>
          </cell>
        </row>
        <row r="142">
          <cell r="E142" t="str">
            <v>Transparencia, gestión pública y servicio a la ciudadanía</v>
          </cell>
          <cell r="F142">
            <v>42</v>
          </cell>
        </row>
        <row r="143">
          <cell r="E143" t="str">
            <v>Modernización institucional</v>
          </cell>
          <cell r="F143">
            <v>43</v>
          </cell>
        </row>
        <row r="144">
          <cell r="E144" t="str">
            <v>Gobierno y ciudadanía digital</v>
          </cell>
          <cell r="F144">
            <v>44</v>
          </cell>
        </row>
        <row r="145">
          <cell r="E145" t="str">
            <v>Gobernanza e influencia local, regional e internacional</v>
          </cell>
          <cell r="F145">
            <v>45</v>
          </cell>
        </row>
        <row r="152">
          <cell r="C152" t="str">
            <v>Dotación</v>
          </cell>
          <cell r="D152">
            <v>8</v>
          </cell>
          <cell r="E152" t="str">
            <v>Dotación pedagógica y adecuación de jardines infantiles</v>
          </cell>
          <cell r="F152" t="str">
            <v>ADECUACIÓN DE ESPACIOS</v>
          </cell>
        </row>
        <row r="153">
          <cell r="C153" t="str">
            <v>Atención a población vulnerable_Subsidio C</v>
          </cell>
          <cell r="D153">
            <v>5</v>
          </cell>
          <cell r="E153" t="str">
            <v>Prevención de violencia infantil y promoción del buen trato</v>
          </cell>
          <cell r="F153" t="str">
            <v>DOTACIÓN</v>
          </cell>
        </row>
        <row r="154">
          <cell r="C154" t="str">
            <v>Obras prioritarias de mitigación o prevención de riesgo</v>
          </cell>
          <cell r="D154">
            <v>9</v>
          </cell>
          <cell r="E154" t="str">
            <v>Subsidio C a persona mayor</v>
          </cell>
          <cell r="F154" t="str">
            <v>BUEN TRATO INFANTIL</v>
          </cell>
        </row>
        <row r="155">
          <cell r="C155" t="str">
            <v>Eventos artísticos, culturales y deportivos</v>
          </cell>
          <cell r="D155">
            <v>11</v>
          </cell>
          <cell r="E155" t="str">
            <v>Ayudas Técnicas a personas con discapacidad (no incluidas en el POS)</v>
          </cell>
          <cell r="F155" t="str">
            <v>SUBSIDIO TIPO C</v>
          </cell>
        </row>
        <row r="156">
          <cell r="C156" t="str">
            <v>Procesos de formación artística, cultural y deportiva</v>
          </cell>
          <cell r="D156">
            <v>10</v>
          </cell>
          <cell r="E156" t="str">
            <v>Obras de intervención de puntos críticos identificados con problemas de inundación, deslizamiento y remoción en masa</v>
          </cell>
          <cell r="F156" t="str">
            <v>AYUDAS TÉCNICAS</v>
          </cell>
        </row>
        <row r="157">
          <cell r="C157" t="str">
            <v>Inspección, vigilancia y control - IVC</v>
          </cell>
          <cell r="D157">
            <v>4</v>
          </cell>
          <cell r="E157" t="str">
            <v>Dotación pedagógica a colegios</v>
          </cell>
          <cell r="F157" t="str">
            <v>OBRAS DE MITIGACIÓN</v>
          </cell>
        </row>
        <row r="158">
          <cell r="C158" t="str">
            <v>Parques</v>
          </cell>
          <cell r="D158">
            <v>2</v>
          </cell>
          <cell r="E158" t="str">
            <v>Realización de eventos artísticos, culturales y deportivos</v>
          </cell>
          <cell r="F158" t="str">
            <v>EVENTOS CULTURALES Y ARTISTICOS</v>
          </cell>
        </row>
        <row r="159">
          <cell r="C159" t="str">
            <v>Malla vial, espacio público y peatonal</v>
          </cell>
          <cell r="D159">
            <v>1</v>
          </cell>
          <cell r="E159" t="str">
            <v>Procesos de formación en áreas artísticas, en cultura y disciplinas deportivas</v>
          </cell>
          <cell r="F159" t="str">
            <v>EVENTOS RECREATIVOS Y DEPORTIVOS</v>
          </cell>
        </row>
        <row r="160">
          <cell r="C160" t="str">
            <v>Seguridad y convivencia</v>
          </cell>
          <cell r="D160">
            <v>3</v>
          </cell>
          <cell r="E160" t="str">
            <v>Asesoría para legalización de barrios y titulación de predios</v>
          </cell>
          <cell r="F160" t="str">
            <v xml:space="preserve">PROCESOS DE FORMACIÓN ARTÍSTICA Y CULTURAL </v>
          </cell>
        </row>
        <row r="161">
          <cell r="C161" t="str">
            <v>Conexión y redes de comunicación</v>
          </cell>
          <cell r="D161">
            <v>14</v>
          </cell>
          <cell r="E161" t="str">
            <v>Construcción, mantenimiento y dotación de parques vecinales y/o de bolsillo</v>
          </cell>
          <cell r="F161" t="str">
            <v xml:space="preserve">PROCESOS DE FORMACIÓN DEPORTIVA </v>
          </cell>
        </row>
        <row r="162">
          <cell r="C162" t="str">
            <v>Protección y recuperación de los recursos ambientales</v>
          </cell>
          <cell r="D162">
            <v>12</v>
          </cell>
          <cell r="E162" t="str">
            <v xml:space="preserve">Construcción y/o mantenimiento de malla vial, espacio público y peatonal, y puentes peatonales y/o vehiculares sobre cuerpos de agua (de escala local: urbana y/o rural)
</v>
          </cell>
          <cell r="F162" t="str">
            <v>DEMANDAS DE TITULACIÓN</v>
          </cell>
        </row>
        <row r="163">
          <cell r="C163" t="str">
            <v>Gestión pública local</v>
          </cell>
          <cell r="D163">
            <v>6</v>
          </cell>
          <cell r="E163" t="str">
            <v>Dotación con recursos tecnológicos para la seguridad</v>
          </cell>
          <cell r="F163" t="str">
            <v>ESTUDIOS DE REGULARIZACIÓN</v>
          </cell>
        </row>
        <row r="164">
          <cell r="C164" t="str">
            <v>Participación</v>
          </cell>
          <cell r="D164">
            <v>13</v>
          </cell>
          <cell r="E164" t="str">
            <v>Promoción de la convivencia ciudadana</v>
          </cell>
          <cell r="F164" t="str">
            <v>CONSTRUCCIÓN DE PARQUES</v>
          </cell>
        </row>
        <row r="165">
          <cell r="C165" t="str">
            <v>Proyecto estratégico</v>
          </cell>
          <cell r="D165">
            <v>15</v>
          </cell>
          <cell r="E165" t="str">
            <v>Mantenimiento de líneas telefónicas satelitales instaladas y portales interactivos (aplica de manera exclusiva para la localidad de Sumapaz)</v>
          </cell>
          <cell r="F165" t="str">
            <v>INTERVENCIÓN DE PARQUES</v>
          </cell>
        </row>
        <row r="166">
          <cell r="C166" t="str">
            <v>Atención a población vulnerable</v>
          </cell>
          <cell r="D166">
            <v>7</v>
          </cell>
          <cell r="E166" t="str">
            <v xml:space="preserve">Intervención física en renaturalización, ecourbanismo, arborización, coberturas vegetales, muros verdes, paisajismo y jardinería
</v>
          </cell>
          <cell r="F166" t="str">
            <v>CONSTRUCCIÓN MALLA VIAL RURAL</v>
          </cell>
        </row>
        <row r="167">
          <cell r="C167" t="str">
            <v>SIN LINEA</v>
          </cell>
          <cell r="D167">
            <v>16</v>
          </cell>
          <cell r="E167" t="str">
            <v>Apoyo a emprendimientos productivos rurales</v>
          </cell>
          <cell r="F167" t="str">
            <v>CONSTRUCCIÓN MALLA VIAL LOCAL</v>
          </cell>
        </row>
        <row r="168">
          <cell r="E168" t="str">
            <v>Asesoría técnica agropecuaria, asistencia en tecnologías ambientales sostenibles y temas de productividad rural</v>
          </cell>
          <cell r="F168" t="str">
            <v>MANTENIMIENTO MALLA VIAL LOCAL</v>
          </cell>
        </row>
        <row r="169">
          <cell r="E169" t="str">
            <v>Fortalecimiento institucional y pago de honorarios de ediles</v>
          </cell>
          <cell r="F169" t="str">
            <v>MANTENIMIENTO MALLA VIAL RURAL</v>
          </cell>
        </row>
        <row r="170">
          <cell r="E170" t="str">
            <v>Acciones de fortalecimiento para la inspección, vigilancia y control – IVC</v>
          </cell>
          <cell r="F170" t="str">
            <v>CONSTRUCCIÓN ESPACIO PÚBLICO</v>
          </cell>
        </row>
        <row r="171">
          <cell r="E171" t="str">
            <v>Fomento a la participación</v>
          </cell>
          <cell r="F171" t="str">
            <v>MANTENIMIENTO ESPACIO PÚBLICO</v>
          </cell>
        </row>
        <row r="172">
          <cell r="E172" t="str">
            <v>Proyecto estratégico</v>
          </cell>
          <cell r="F172" t="str">
            <v>INTERVENCIÓN PUENTES</v>
          </cell>
        </row>
        <row r="173">
          <cell r="F173" t="str">
            <v>CONVIVENCIA CIUDADANA</v>
          </cell>
        </row>
        <row r="174">
          <cell r="F174" t="str">
            <v>LÍNEAS TELEFÓNICAS</v>
          </cell>
        </row>
        <row r="175">
          <cell r="F175" t="str">
            <v>PORTALES INTERACTIVOS</v>
          </cell>
        </row>
        <row r="176">
          <cell r="F176" t="str">
            <v>ARBORIZACIÓN</v>
          </cell>
        </row>
        <row r="177">
          <cell r="F177" t="str">
            <v>RESTAURACIÓN ECOLÓGICA</v>
          </cell>
        </row>
        <row r="178">
          <cell r="F178" t="str">
            <v>COBERTURAS VERDES</v>
          </cell>
        </row>
        <row r="179">
          <cell r="F179" t="str">
            <v>EMPRENDIMIENTO RURAL</v>
          </cell>
        </row>
        <row r="180">
          <cell r="F180" t="str">
            <v>ASESORÍA Y ASISTENCIA TÉCNICA RURAL</v>
          </cell>
        </row>
        <row r="181">
          <cell r="F181" t="str">
            <v>HONORARIOS A EDILES</v>
          </cell>
        </row>
        <row r="182">
          <cell r="F182" t="str">
            <v>FORTALECIMIENTO LOCAL</v>
          </cell>
        </row>
        <row r="183">
          <cell r="F183" t="str">
            <v>IVC</v>
          </cell>
        </row>
        <row r="184">
          <cell r="F184" t="str">
            <v>FORTALECIMIENTO PARA LA PARTICIPACIÓN</v>
          </cell>
        </row>
        <row r="185">
          <cell r="F185" t="str">
            <v>PARTICIPACIÓN CIUDADANA Y CONTROL SOCIAL</v>
          </cell>
        </row>
        <row r="186">
          <cell r="F186" t="str">
            <v>REASENTAMIENTOS URBANOS</v>
          </cell>
        </row>
        <row r="187">
          <cell r="F187" t="str">
            <v>SOFIA</v>
          </cell>
        </row>
        <row r="188">
          <cell r="F188" t="str">
            <v>SEDE ADMINISTRATIVA</v>
          </cell>
        </row>
        <row r="189">
          <cell r="F189" t="str">
            <v>PAZ, MEMORIA Y RECONCILIACIÓN</v>
          </cell>
        </row>
        <row r="190">
          <cell r="F190" t="str">
            <v>CASA DE PARTICIPACIÓN CIUDADANA LOCAL</v>
          </cell>
        </row>
        <row r="191">
          <cell r="F191" t="str">
            <v>CONSTRUCCIÓN</v>
          </cell>
        </row>
        <row r="192">
          <cell r="F192" t="str">
            <v>CAI</v>
          </cell>
        </row>
        <row r="193">
          <cell r="F193" t="str">
            <v>EMPRENDIMIENTO</v>
          </cell>
        </row>
        <row r="194">
          <cell r="F194" t="str">
            <v>TIC</v>
          </cell>
        </row>
        <row r="195">
          <cell r="F195" t="str">
            <v>FORMACION</v>
          </cell>
        </row>
        <row r="196">
          <cell r="F196" t="str">
            <v>ACUEDUCTOS VEREDALES</v>
          </cell>
        </row>
        <row r="197">
          <cell r="F197" t="str">
            <v>TURISMO</v>
          </cell>
        </row>
        <row r="198">
          <cell r="F198" t="str">
            <v>ECOTURISMO</v>
          </cell>
        </row>
        <row r="199">
          <cell r="F199" t="str">
            <v>AGRICULTURA URBANA</v>
          </cell>
        </row>
        <row r="200">
          <cell r="F200" t="str">
            <v>MINUTAS NUTTRICIONALES</v>
          </cell>
        </row>
        <row r="201">
          <cell r="F201" t="str">
            <v>RESIDUOS SOLIDOS</v>
          </cell>
        </row>
        <row r="202">
          <cell r="F202" t="str">
            <v>PROTECCION ANIMAL</v>
          </cell>
        </row>
        <row r="203">
          <cell r="F203">
            <v>0</v>
          </cell>
        </row>
        <row r="216">
          <cell r="S216" t="str">
            <v>Jardines infantiles adecuados</v>
          </cell>
          <cell r="T216">
            <v>1</v>
          </cell>
        </row>
        <row r="217">
          <cell r="S217" t="str">
            <v>Jardines infantiles dotados</v>
          </cell>
          <cell r="T217">
            <v>2</v>
          </cell>
        </row>
        <row r="218">
          <cell r="S218" t="str">
            <v>Personas vinculadas a acciones de promoción del buen trato infantil</v>
          </cell>
          <cell r="T218">
            <v>3</v>
          </cell>
        </row>
        <row r="219">
          <cell r="S219" t="str">
            <v>Personas con subsidio tipo C  beneficiadas</v>
          </cell>
          <cell r="T219">
            <v>4</v>
          </cell>
        </row>
        <row r="220">
          <cell r="S220" t="str">
            <v xml:space="preserve"> Personas beneficiadas con ayudas técnicas no POS </v>
          </cell>
          <cell r="T220">
            <v>5</v>
          </cell>
        </row>
        <row r="221">
          <cell r="S221" t="str">
            <v xml:space="preserve"> Obras de mitigación de riesgo realizadas  </v>
          </cell>
          <cell r="T221">
            <v>6</v>
          </cell>
        </row>
        <row r="222">
          <cell r="S222" t="str">
            <v>IED dotados con material pedagógico</v>
          </cell>
          <cell r="T222">
            <v>7</v>
          </cell>
        </row>
        <row r="223">
          <cell r="S223" t="str">
            <v>Eventos artísticos y culturales realizados</v>
          </cell>
          <cell r="T223">
            <v>8</v>
          </cell>
        </row>
        <row r="224">
          <cell r="S224" t="str">
            <v>Eventos de recreación y deporte realizados</v>
          </cell>
          <cell r="T224">
            <v>9</v>
          </cell>
        </row>
        <row r="225">
          <cell r="S225" t="str">
            <v>Personas vinculadas a procesos de  formación artística y cultural</v>
          </cell>
          <cell r="T225">
            <v>10</v>
          </cell>
        </row>
        <row r="226">
          <cell r="S226" t="str">
            <v>Personas vinculadas a procesos de  formación deportiva</v>
          </cell>
          <cell r="T226">
            <v>11</v>
          </cell>
        </row>
        <row r="227">
          <cell r="S227" t="str">
            <v xml:space="preserve">Demandas  de titulación predial presentadas </v>
          </cell>
          <cell r="T227">
            <v>12</v>
          </cell>
        </row>
        <row r="228">
          <cell r="S228" t="str">
            <v xml:space="preserve">Estudios preliminares para la regularización urbanística (levantamiento topográficos y análisis de los mismos)  a asentamientos de origen informal previamente legalizados y priorizados en los territorios diagnosticados por la SDHT
</v>
          </cell>
          <cell r="T228">
            <v>13</v>
          </cell>
        </row>
        <row r="229">
          <cell r="S229" t="str">
            <v>Parques vecinales y/o de bolsillo construidos</v>
          </cell>
          <cell r="T229">
            <v>14</v>
          </cell>
        </row>
        <row r="230">
          <cell r="S230" t="str">
            <v>Parques vecinales y/o de bolsillo intervenidos</v>
          </cell>
          <cell r="T230">
            <v>15</v>
          </cell>
        </row>
        <row r="231">
          <cell r="S231" t="str">
            <v xml:space="preserve"> Km/carril de malla vial rural construidos </v>
          </cell>
          <cell r="T231">
            <v>16</v>
          </cell>
        </row>
        <row r="232">
          <cell r="S232" t="str">
            <v>Km/carril de malla vial local construido</v>
          </cell>
          <cell r="T232">
            <v>17</v>
          </cell>
        </row>
        <row r="233">
          <cell r="S233" t="str">
            <v>Km/carril de malla vial local mantenido</v>
          </cell>
          <cell r="T233">
            <v>18</v>
          </cell>
        </row>
        <row r="234">
          <cell r="S234" t="str">
            <v>Km/carril de malla vial rural mantenidos</v>
          </cell>
          <cell r="T234">
            <v>19</v>
          </cell>
        </row>
        <row r="235">
          <cell r="S235" t="str">
            <v>m2 de espacio público construidos</v>
          </cell>
          <cell r="T235">
            <v>20</v>
          </cell>
        </row>
        <row r="236">
          <cell r="S236" t="str">
            <v>m2 de espacio público mantenidos</v>
          </cell>
          <cell r="T236">
            <v>21</v>
          </cell>
        </row>
        <row r="237">
          <cell r="S237" t="str">
            <v>Puentes vehiculares y/o peatonales, de escala local sobre cuerpos de agua intervenidos</v>
          </cell>
          <cell r="T237">
            <v>22</v>
          </cell>
        </row>
        <row r="238">
          <cell r="S238" t="str">
            <v>Dotaciones para seguridad realizadas</v>
          </cell>
          <cell r="T238">
            <v>23</v>
          </cell>
        </row>
        <row r="239">
          <cell r="S239" t="str">
            <v>Personas vinculadas a ejercicios de convivencia ciudadana</v>
          </cell>
          <cell r="T239">
            <v>24</v>
          </cell>
        </row>
        <row r="240">
          <cell r="S240" t="str">
            <v>Líneas telefónicas satelitales instaladas y/o mantenidas</v>
          </cell>
          <cell r="T240">
            <v>25</v>
          </cell>
        </row>
        <row r="241">
          <cell r="S241" t="str">
            <v>Portales interactivos con operación sostenible garantizada</v>
          </cell>
          <cell r="T241">
            <v>26</v>
          </cell>
        </row>
        <row r="242">
          <cell r="S242" t="str">
            <v>Arboles sembrados o intervenidos</v>
          </cell>
          <cell r="T242">
            <v>27</v>
          </cell>
        </row>
        <row r="243">
          <cell r="S243" t="str">
            <v>Hectáreas de espacio público intervenidas  con acciones de renaturalización y/o ecourbanismo</v>
          </cell>
          <cell r="T243">
            <v>28</v>
          </cell>
        </row>
        <row r="244">
          <cell r="S244" t="str">
            <v>m2 de espacio público intervenidos con acciones de jardinería, muros verdes y/o paisajismo</v>
          </cell>
          <cell r="T244">
            <v>29</v>
          </cell>
        </row>
        <row r="245">
          <cell r="S245" t="str">
            <v>Personas beneficiadas a través de emprendimientos rurales</v>
          </cell>
          <cell r="T245">
            <v>30</v>
          </cell>
        </row>
        <row r="246">
          <cell r="S246" t="str">
            <v>Personas beneficiadas con acciones de asesoría técnica agropecuaria y/o asistencia en tecnologías ambientales sostenibles</v>
          </cell>
          <cell r="T246">
            <v>31</v>
          </cell>
        </row>
        <row r="247">
          <cell r="S247" t="str">
            <v>Ediles con pago de honorarios cubierto</v>
          </cell>
          <cell r="T247">
            <v>32</v>
          </cell>
        </row>
        <row r="248">
          <cell r="S248" t="str">
            <v>Estrategias de fortalecimiento institucional realizadas</v>
          </cell>
          <cell r="T248">
            <v>33</v>
          </cell>
        </row>
        <row r="249">
          <cell r="S249" t="str">
            <v>Acciones de inspección, vigilancia y control realizadas</v>
          </cell>
          <cell r="T249">
            <v>34</v>
          </cell>
        </row>
        <row r="250">
          <cell r="S250" t="str">
            <v>Organizaciones, instancias y expresiones sociales ciudadanas fortalecidas para la participación</v>
          </cell>
          <cell r="T250">
            <v>35</v>
          </cell>
        </row>
        <row r="251">
          <cell r="S251" t="str">
            <v>Personas vinculadas a procesos de participación ciudadana y/o control social</v>
          </cell>
          <cell r="T251">
            <v>36</v>
          </cell>
        </row>
        <row r="252">
          <cell r="S252" t="str">
            <v>Sede administrativa local adecuada</v>
          </cell>
          <cell r="T252">
            <v>37</v>
          </cell>
        </row>
        <row r="253">
          <cell r="S253" t="str">
            <v>Camión de bomberos adquirido</v>
          </cell>
          <cell r="T253">
            <v>38</v>
          </cell>
        </row>
        <row r="254">
          <cell r="S254" t="str">
            <v>Estrategias integrales para la prevención del riesgo natural y antrópico realizadas</v>
          </cell>
          <cell r="T254">
            <v>39</v>
          </cell>
        </row>
        <row r="255">
          <cell r="S255" t="str">
            <v>Personas formadas en  hotelería y turismo y/o ecoturismo y/o comunicación y mercadeo y/o publicidad y/o administración e ingles</v>
          </cell>
          <cell r="T255">
            <v>40</v>
          </cell>
        </row>
        <row r="256">
          <cell r="S256" t="str">
            <v>Personas vinculadas a procesos integrales en materia de paz y reconciliación</v>
          </cell>
          <cell r="T256">
            <v>41</v>
          </cell>
        </row>
        <row r="257">
          <cell r="S257" t="str">
            <v>Casas de la participación ciudadana  local acondicionadas</v>
          </cell>
          <cell r="T257">
            <v>42</v>
          </cell>
        </row>
        <row r="258">
          <cell r="S258" t="str">
            <v>Niños y niñas vinculados a estrategias orientadas a la atención nutricional y prevención de enfermedades prevalentes de la primera infancia</v>
          </cell>
          <cell r="T258">
            <v>43</v>
          </cell>
        </row>
        <row r="259">
          <cell r="S259" t="str">
            <v>Construcciones de planteles educativos apoyadas</v>
          </cell>
          <cell r="T259">
            <v>44</v>
          </cell>
        </row>
        <row r="260">
          <cell r="S260" t="str">
            <v>CAIs construidos y dotados</v>
          </cell>
          <cell r="T260">
            <v>45</v>
          </cell>
        </row>
        <row r="261">
          <cell r="S261" t="str">
            <v>Personas vinculadas en acciones contra la violencia y discriminación de la mujer</v>
          </cell>
          <cell r="T261">
            <v>46</v>
          </cell>
        </row>
        <row r="262">
          <cell r="S262" t="str">
            <v>Jóvenes con acciones de ampliación de oportunidades de generación de ingresos y de estabilidad económica beneficiados</v>
          </cell>
          <cell r="T262">
            <v>47</v>
          </cell>
        </row>
        <row r="263">
          <cell r="S263" t="str">
            <v>Procesos de recolección y clasificación de residuos sólidos aprovechables implementados</v>
          </cell>
          <cell r="T263">
            <v>48</v>
          </cell>
        </row>
        <row r="264">
          <cell r="S264" t="str">
            <v>Centros de Atención Inmediata 
adquiridos y/o construidos</v>
          </cell>
          <cell r="T264">
            <v>49</v>
          </cell>
        </row>
        <row r="265">
          <cell r="S265" t="str">
            <v>Estrategias para el fortalecimiento de la apropiación de las TIC implementadas</v>
          </cell>
          <cell r="T265">
            <v>50</v>
          </cell>
        </row>
        <row r="266">
          <cell r="S266" t="str">
            <v>Cupos de Educación Técnica, Tecnológica y profesional promovidos</v>
          </cell>
          <cell r="T266">
            <v>51</v>
          </cell>
        </row>
        <row r="267">
          <cell r="S267" t="str">
            <v>Procesos de reconocimiento e identificación de necesidades  y acciones para la legalización y funcionamiento de acueductos veredales durante la vigencia  del Plan</v>
          </cell>
          <cell r="T267">
            <v>52</v>
          </cell>
        </row>
        <row r="268">
          <cell r="S268" t="str">
            <v>Personas beneficiadas</v>
          </cell>
          <cell r="T268">
            <v>53</v>
          </cell>
        </row>
        <row r="269">
          <cell r="S269" t="str">
            <v>Personas beneficiadas en estrategias para el cierre de brechas de género</v>
          </cell>
          <cell r="T269">
            <v>54</v>
          </cell>
        </row>
        <row r="270">
          <cell r="S270" t="str">
            <v>Personas vinculadas en el proyecto estratégico ecoturístico de conservación ambiental</v>
          </cell>
          <cell r="T270">
            <v>55</v>
          </cell>
        </row>
        <row r="271">
          <cell r="S271" t="str">
            <v>Acciones realizadas para el desarrollo de segmentos, actividades, productos y/o servicios turísticos</v>
          </cell>
          <cell r="T271">
            <v>56</v>
          </cell>
        </row>
        <row r="272">
          <cell r="S272" t="str">
            <v>Acciones de protección animal realizadas</v>
          </cell>
          <cell r="T272">
            <v>57</v>
          </cell>
        </row>
        <row r="273">
          <cell r="S273" t="str">
            <v>Estrategias  implementadas del plan de acción de la política de bienestar animal</v>
          </cell>
          <cell r="T273">
            <v>58</v>
          </cell>
        </row>
        <row r="274">
          <cell r="S274" t="str">
            <v>Acciones de agricultura urbana implementadas</v>
          </cell>
          <cell r="T274">
            <v>59</v>
          </cell>
        </row>
        <row r="275">
          <cell r="S275" t="str">
            <v>Salones comunales intervenidos</v>
          </cell>
          <cell r="T275">
            <v>60</v>
          </cell>
        </row>
        <row r="285">
          <cell r="L285" t="str">
            <v>2017_1</v>
          </cell>
        </row>
        <row r="286">
          <cell r="L286" t="str">
            <v>2017_2</v>
          </cell>
        </row>
        <row r="287">
          <cell r="L287" t="str">
            <v>2017_3</v>
          </cell>
        </row>
        <row r="288">
          <cell r="L288" t="str">
            <v>2017_4</v>
          </cell>
        </row>
        <row r="289">
          <cell r="L289" t="str">
            <v>2018_1</v>
          </cell>
        </row>
        <row r="290">
          <cell r="L290" t="str">
            <v>2018_2</v>
          </cell>
        </row>
        <row r="291">
          <cell r="L291" t="str">
            <v>2018_3</v>
          </cell>
        </row>
        <row r="292">
          <cell r="L292" t="str">
            <v>2018_4</v>
          </cell>
        </row>
        <row r="293">
          <cell r="L293" t="str">
            <v>2019_1</v>
          </cell>
        </row>
        <row r="294">
          <cell r="L294" t="str">
            <v>2019_2</v>
          </cell>
        </row>
        <row r="295">
          <cell r="L295" t="str">
            <v>2019_3</v>
          </cell>
        </row>
        <row r="296">
          <cell r="L296" t="str">
            <v>2019_4</v>
          </cell>
        </row>
        <row r="297">
          <cell r="L297" t="str">
            <v>2020_1</v>
          </cell>
        </row>
        <row r="298">
          <cell r="L298" t="str">
            <v>2020_2</v>
          </cell>
        </row>
        <row r="299">
          <cell r="L299" t="str">
            <v>2020_3</v>
          </cell>
        </row>
        <row r="300">
          <cell r="L300" t="str">
            <v>2020_4</v>
          </cell>
        </row>
      </sheetData>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esplegables"/>
      <sheetName val="FORMULARIO MUSI"/>
      <sheetName val="FORMULARIO CRP"/>
      <sheetName val="Hoja contratación"/>
      <sheetName val="Protocolo MUSI"/>
      <sheetName val="listas"/>
    </sheetNames>
    <sheetDataSet>
      <sheetData sheetId="0"/>
      <sheetData sheetId="1"/>
      <sheetData sheetId="2"/>
      <sheetData sheetId="3"/>
      <sheetData sheetId="4">
        <row r="3">
          <cell r="J3">
            <v>829</v>
          </cell>
          <cell r="K3">
            <v>42697</v>
          </cell>
          <cell r="L3" t="str">
            <v>CLAUDIA MARCELA PACHECO JURADO</v>
          </cell>
          <cell r="M3">
            <v>43</v>
          </cell>
          <cell r="N3" t="str">
            <v>CONTRATO DE INTERVENTORIA</v>
          </cell>
          <cell r="O3">
            <v>1272016</v>
          </cell>
          <cell r="P3">
            <v>42697</v>
          </cell>
          <cell r="Q3" t="str">
            <v>Realizar la interventoria tecnica, administrativa y financiera, contable y juridica al convenio interadministrativo cuyo objeto es: aunar esfuerzos y recursos  administrativos, economicos, tecnicos y financieros para promover la autonomia de las pesonas e</v>
          </cell>
          <cell r="R3">
            <v>9800000</v>
          </cell>
          <cell r="S3">
            <v>0</v>
          </cell>
          <cell r="T3">
            <v>0</v>
          </cell>
          <cell r="U3">
            <v>9800000</v>
          </cell>
          <cell r="V3">
            <v>0</v>
          </cell>
          <cell r="W3">
            <v>9800000</v>
          </cell>
        </row>
        <row r="4">
          <cell r="J4">
            <v>766</v>
          </cell>
          <cell r="K4">
            <v>42661</v>
          </cell>
          <cell r="L4" t="str">
            <v>SUBRED INTEGRADA DE SERVICIOS DE SALUD SUR OCCIDENTE ESE</v>
          </cell>
          <cell r="M4">
            <v>21</v>
          </cell>
          <cell r="N4" t="str">
            <v>CONVENIO INTERADMINISTRATIVO</v>
          </cell>
          <cell r="O4">
            <v>1142016</v>
          </cell>
          <cell r="P4">
            <v>42661</v>
          </cell>
          <cell r="Q4" t="str">
            <v>Anuar esfuerzos y recursos administrativos, economicos, tecnicos y financieros para promover la autonomia de las personas en condicion de discapacidad de la localidad a traves del otorgamiento de ayudasc tecnicas, minimizando barreras de acceso, de confor</v>
          </cell>
          <cell r="R4">
            <v>190000000</v>
          </cell>
          <cell r="S4">
            <v>0</v>
          </cell>
          <cell r="T4">
            <v>0</v>
          </cell>
          <cell r="U4">
            <v>190000000</v>
          </cell>
          <cell r="V4">
            <v>0</v>
          </cell>
          <cell r="W4">
            <v>190000000</v>
          </cell>
        </row>
        <row r="5">
          <cell r="J5">
            <v>949</v>
          </cell>
          <cell r="K5">
            <v>42732</v>
          </cell>
          <cell r="L5" t="str">
            <v>SUBRED INTEGRADA DE SERVICIOS DE SALUD SUR OCCIDENTE ESE</v>
          </cell>
          <cell r="M5">
            <v>142</v>
          </cell>
          <cell r="N5" t="str">
            <v>CONVENIO DE COOPERACION INTERADMINISTRATIVO</v>
          </cell>
          <cell r="O5">
            <v>1512016</v>
          </cell>
          <cell r="P5">
            <v>42732</v>
          </cell>
          <cell r="Q5" t="str">
            <v>Aunar esfuerzos y recursos administrativos, tecnicos y financieros para edsarrollar acciones  de promocion de la salud y prevencion de la enfermedad en personas adultas mayores de la localidad de Puente Aranda , mediante la realizacion de actividades de s</v>
          </cell>
          <cell r="R5">
            <v>50200000</v>
          </cell>
          <cell r="S5">
            <v>0</v>
          </cell>
          <cell r="T5">
            <v>0</v>
          </cell>
          <cell r="U5">
            <v>50200000</v>
          </cell>
          <cell r="V5">
            <v>0</v>
          </cell>
          <cell r="W5">
            <v>50200000</v>
          </cell>
        </row>
        <row r="6">
          <cell r="J6">
            <v>979</v>
          </cell>
          <cell r="K6">
            <v>42734</v>
          </cell>
          <cell r="L6" t="str">
            <v>CARLOS ALBERTO PINZON MOLINA</v>
          </cell>
          <cell r="M6">
            <v>12</v>
          </cell>
          <cell r="N6" t="str">
            <v>CONTRATO DE PRESTACION DE SERVICIOS</v>
          </cell>
          <cell r="O6">
            <v>1642016</v>
          </cell>
          <cell r="P6">
            <v>42734</v>
          </cell>
          <cell r="Q6" t="str">
            <v>Desarrollar y ejecutar a monto agotable expediciones pedagogicas  y recreactivas al distrito turistico, historico y cultural de cartegna y otro lugar  de relevancia historica  y pedagogica para poblacion escolar vinculada a colegios Distritales pertenecie</v>
          </cell>
          <cell r="R6">
            <v>103000000</v>
          </cell>
          <cell r="S6">
            <v>0</v>
          </cell>
          <cell r="T6">
            <v>0</v>
          </cell>
          <cell r="U6">
            <v>103000000</v>
          </cell>
          <cell r="V6">
            <v>0</v>
          </cell>
          <cell r="W6">
            <v>103000000</v>
          </cell>
        </row>
        <row r="7">
          <cell r="J7">
            <v>907</v>
          </cell>
          <cell r="K7">
            <v>42726</v>
          </cell>
          <cell r="L7" t="str">
            <v>VIACOLTUR S.A.S</v>
          </cell>
          <cell r="M7">
            <v>12</v>
          </cell>
          <cell r="N7" t="str">
            <v>CONTRATO DE PRESTACION DE SERVICIOS</v>
          </cell>
          <cell r="O7">
            <v>1382016</v>
          </cell>
          <cell r="P7">
            <v>42726</v>
          </cell>
          <cell r="Q7" t="str">
            <v>Prestar el servicio de transporte terrestre ida y vuelta, a monto agotable, desde de diversos puntos de la localidad hasta sitios de interes de la ciudad y municipios cercanos a la misma par instituciones Educativas Distritales y organizaciones sociales d</v>
          </cell>
          <cell r="R7">
            <v>80000000</v>
          </cell>
          <cell r="S7">
            <v>0</v>
          </cell>
          <cell r="T7">
            <v>0</v>
          </cell>
          <cell r="U7">
            <v>80000000</v>
          </cell>
          <cell r="V7">
            <v>0</v>
          </cell>
          <cell r="W7">
            <v>80000000</v>
          </cell>
        </row>
        <row r="8">
          <cell r="J8">
            <v>919</v>
          </cell>
          <cell r="K8">
            <v>42730</v>
          </cell>
          <cell r="L8" t="str">
            <v>COMPUTADORES PARA EDUCAR</v>
          </cell>
          <cell r="M8">
            <v>140</v>
          </cell>
          <cell r="N8" t="str">
            <v>CONVENIO INTERADMINISTRATIVO DE COOPERACION</v>
          </cell>
          <cell r="O8">
            <v>1472016</v>
          </cell>
          <cell r="P8">
            <v>42730</v>
          </cell>
          <cell r="Q8" t="str">
            <v>Anuar esfuerzos para facilitar el acceso a la informacion y el conocimiento, mediante el uso y apropiacion de tecnologia en las sedes educativas oficiales del Distrito en la localidad de Puente Aranda, como aporte al fortalecimiento de las comunidades y p</v>
          </cell>
          <cell r="R8">
            <v>1090000000</v>
          </cell>
          <cell r="S8">
            <v>0</v>
          </cell>
          <cell r="T8">
            <v>0</v>
          </cell>
          <cell r="U8">
            <v>1090000000</v>
          </cell>
          <cell r="V8">
            <v>1090000000</v>
          </cell>
          <cell r="W8">
            <v>0</v>
          </cell>
        </row>
        <row r="9">
          <cell r="J9">
            <v>261</v>
          </cell>
          <cell r="K9">
            <v>42390</v>
          </cell>
          <cell r="L9" t="str">
            <v>CAJA DE COMPENSACION FAMILIAR - COMPENSAR</v>
          </cell>
          <cell r="M9">
            <v>31</v>
          </cell>
          <cell r="N9" t="str">
            <v>RESOLUCION</v>
          </cell>
          <cell r="O9">
            <v>52016</v>
          </cell>
          <cell r="P9">
            <v>42390</v>
          </cell>
          <cell r="Q9" t="str">
            <v>Resolución Por medio de la cual se ordena el gasto y pago correspondiente al Proyecto No. 822 Atención de personas mayores en situación de vulnerabilidad de la Localidad de Puente Aranda. Componente subsidio tipo C  Vigencia 2016.</v>
          </cell>
          <cell r="R9">
            <v>1075800000</v>
          </cell>
          <cell r="S9">
            <v>0</v>
          </cell>
          <cell r="T9">
            <v>0</v>
          </cell>
          <cell r="U9">
            <v>1075800000</v>
          </cell>
          <cell r="V9">
            <v>1074840000</v>
          </cell>
          <cell r="W9">
            <v>960000</v>
          </cell>
        </row>
        <row r="10">
          <cell r="J10">
            <v>335</v>
          </cell>
          <cell r="K10">
            <v>42431</v>
          </cell>
          <cell r="L10" t="str">
            <v>CAJA DE COMPENSACION FAMILIAR - COMPENSAR</v>
          </cell>
          <cell r="M10">
            <v>31</v>
          </cell>
          <cell r="N10" t="str">
            <v>RESOLUCION</v>
          </cell>
          <cell r="O10">
            <v>1082016</v>
          </cell>
          <cell r="P10">
            <v>42431</v>
          </cell>
          <cell r="Q10" t="str">
            <v>resolucion por la cual garantiza el pago de los costos operativos que se causen en el desarollo del convenio marco de asociacion No. 4002 del 19 de diciembre de 2011, celebrado entre los Fondos Locales de Usaquen, chapinero, santa fe, san cristobal, usme,</v>
          </cell>
          <cell r="R10">
            <v>15000000</v>
          </cell>
          <cell r="S10">
            <v>0</v>
          </cell>
          <cell r="T10">
            <v>0</v>
          </cell>
          <cell r="U10">
            <v>15000000</v>
          </cell>
          <cell r="V10">
            <v>10592168</v>
          </cell>
          <cell r="W10">
            <v>4407832</v>
          </cell>
        </row>
        <row r="11">
          <cell r="J11">
            <v>360</v>
          </cell>
          <cell r="K11">
            <v>42437</v>
          </cell>
          <cell r="L11" t="str">
            <v>DORA INES VELANDIA GUERRERO</v>
          </cell>
          <cell r="M11">
            <v>12</v>
          </cell>
          <cell r="N11" t="str">
            <v>CONTRATO DE PRESTACION DE SERVICIOS</v>
          </cell>
          <cell r="O11">
            <v>42016</v>
          </cell>
          <cell r="P11">
            <v>42437</v>
          </cell>
          <cell r="Q11" t="str">
            <v>El contratista se obliga con el Fondo de Desarrollo Local a prestar sus servicios como profesional para la focalizacion del proyecto 822 denominado : Atencion de personas mayores en situacion de vulnerabilidad, componente: Entrega de susbsidio C  de acuer</v>
          </cell>
          <cell r="R11">
            <v>5564000</v>
          </cell>
          <cell r="S11">
            <v>0</v>
          </cell>
          <cell r="T11">
            <v>0</v>
          </cell>
          <cell r="U11">
            <v>5564000</v>
          </cell>
          <cell r="V11">
            <v>5564000</v>
          </cell>
          <cell r="W11">
            <v>0</v>
          </cell>
        </row>
        <row r="12">
          <cell r="J12">
            <v>370</v>
          </cell>
          <cell r="K12">
            <v>42444</v>
          </cell>
          <cell r="L12" t="str">
            <v>MARGIE CECILIA RODRIGUEZ LOZADA</v>
          </cell>
          <cell r="M12">
            <v>27</v>
          </cell>
          <cell r="N12" t="str">
            <v>CAJA MENOR</v>
          </cell>
          <cell r="O12">
            <v>92016</v>
          </cell>
          <cell r="P12">
            <v>42444</v>
          </cell>
          <cell r="Q12" t="str">
            <v>El contratista se obliga con el Fondo de Desarrollo Local a prestar sus servicios como profesional para la focalizacion del proyecto 822 denominado :Atencion de personas mayores en situacion de vulnerabilidad componente : Entrega de susbsidio C , de acuer</v>
          </cell>
          <cell r="R12">
            <v>4815000</v>
          </cell>
          <cell r="S12">
            <v>0</v>
          </cell>
          <cell r="T12">
            <v>0</v>
          </cell>
          <cell r="U12">
            <v>4815000</v>
          </cell>
          <cell r="V12">
            <v>4815000</v>
          </cell>
          <cell r="W12">
            <v>0</v>
          </cell>
        </row>
        <row r="13">
          <cell r="J13">
            <v>502</v>
          </cell>
          <cell r="K13">
            <v>42506</v>
          </cell>
          <cell r="L13" t="str">
            <v>MARGIE CECILIA RODRIGUEZ LOZADA</v>
          </cell>
          <cell r="M13">
            <v>12</v>
          </cell>
          <cell r="N13" t="str">
            <v>CONTRATO DE PRESTACION DE SERVICIOS</v>
          </cell>
          <cell r="O13">
            <v>192016</v>
          </cell>
          <cell r="P13">
            <v>42506</v>
          </cell>
          <cell r="Q13" t="str">
            <v>El contratista se compromete con el Fondo de Desarrollo Local a prest6ar sus servicios como profesional para la focalizacion del proyecto 822 denominado ;: Atencion a personas en situacion de Vulnerabilidad componente: Entrega de subsidio C  de acuerdo0 c</v>
          </cell>
          <cell r="R13">
            <v>22470000</v>
          </cell>
          <cell r="S13">
            <v>0</v>
          </cell>
          <cell r="T13">
            <v>0</v>
          </cell>
          <cell r="U13">
            <v>22470000</v>
          </cell>
          <cell r="V13">
            <v>20651000</v>
          </cell>
          <cell r="W13">
            <v>1819000</v>
          </cell>
        </row>
        <row r="14">
          <cell r="J14">
            <v>503</v>
          </cell>
          <cell r="K14">
            <v>42506</v>
          </cell>
          <cell r="L14" t="str">
            <v>DORA INES VELANDIA GUERRERO</v>
          </cell>
          <cell r="M14">
            <v>12</v>
          </cell>
          <cell r="N14" t="str">
            <v>CONTRATO DE PRESTACION DE SERVICIOS</v>
          </cell>
          <cell r="O14">
            <v>202016</v>
          </cell>
          <cell r="P14">
            <v>42506</v>
          </cell>
          <cell r="Q14" t="str">
            <v>El contratista se compromete con el Fondo de Desarrollo Local a prestar sus servicios como profesional para la focalizacion del proyecto 822 denominado ;: Atencion a personas en situacion de Vulnerabilidad componente: Entrega de subsidio C  de acuerdo0 co</v>
          </cell>
          <cell r="R14">
            <v>22470000</v>
          </cell>
          <cell r="S14">
            <v>0</v>
          </cell>
          <cell r="T14">
            <v>0</v>
          </cell>
          <cell r="U14">
            <v>22470000</v>
          </cell>
          <cell r="V14">
            <v>20758000</v>
          </cell>
          <cell r="W14">
            <v>1712000</v>
          </cell>
        </row>
        <row r="15">
          <cell r="J15">
            <v>518</v>
          </cell>
          <cell r="K15">
            <v>42514</v>
          </cell>
          <cell r="L15" t="str">
            <v>JEIMY PAOLA RAMIREZ VILLAMIL</v>
          </cell>
          <cell r="M15">
            <v>12</v>
          </cell>
          <cell r="N15" t="str">
            <v>CONTRATO DE PRESTACION DE SERVICIOS</v>
          </cell>
          <cell r="O15">
            <v>302016</v>
          </cell>
          <cell r="P15">
            <v>42514</v>
          </cell>
          <cell r="Q15" t="str">
            <v>El contratista se obliga con el Fondo de Desarrollo Local a prestar sus servicios como profesional para la focalizacion del proyecto 822 denominado; Atencion de personas Mayores en situacion de vulnerabilidad componente: Entrega de subsidio C de acuerdo c</v>
          </cell>
          <cell r="R15">
            <v>22470000</v>
          </cell>
          <cell r="S15">
            <v>0</v>
          </cell>
          <cell r="T15">
            <v>0</v>
          </cell>
          <cell r="U15">
            <v>22470000</v>
          </cell>
          <cell r="V15">
            <v>19902000</v>
          </cell>
          <cell r="W15">
            <v>2568000</v>
          </cell>
        </row>
        <row r="16">
          <cell r="J16">
            <v>881</v>
          </cell>
          <cell r="K16">
            <v>42713</v>
          </cell>
          <cell r="L16" t="str">
            <v>CAJA DE COMPENSACION FAMILIAR - COMPENSAR</v>
          </cell>
          <cell r="M16">
            <v>31</v>
          </cell>
          <cell r="N16" t="str">
            <v>RESOLUCION</v>
          </cell>
          <cell r="O16">
            <v>478</v>
          </cell>
          <cell r="P16">
            <v>42713</v>
          </cell>
          <cell r="Q16" t="str">
            <v>Resolucion por medio de la cual se ordena el gasto y pago correspondiente al proyecto 822"Atencion a personas ,ayores en situacion de vulnerabilidad de la localidad de Puente Aranda, componente Subsidio C</v>
          </cell>
          <cell r="R16">
            <v>1168200000</v>
          </cell>
          <cell r="S16">
            <v>0</v>
          </cell>
          <cell r="T16">
            <v>0</v>
          </cell>
          <cell r="U16">
            <v>1168200000</v>
          </cell>
          <cell r="V16">
            <v>0</v>
          </cell>
          <cell r="W16">
            <v>1168200000</v>
          </cell>
        </row>
        <row r="17">
          <cell r="J17">
            <v>894</v>
          </cell>
          <cell r="K17">
            <v>42719</v>
          </cell>
          <cell r="L17" t="str">
            <v>MARGIE CECILIA RODRIGUEZ LOZADA</v>
          </cell>
          <cell r="M17">
            <v>12</v>
          </cell>
          <cell r="N17" t="str">
            <v>CONTRATO DE PRESTACION DE SERVICIOS</v>
          </cell>
          <cell r="O17">
            <v>192016</v>
          </cell>
          <cell r="P17">
            <v>42719</v>
          </cell>
          <cell r="Q17" t="str">
            <v>Adicion CPS 019-2016-objeto prestar los servicios profesionales para la focalizacion del proyecto 822 denominado: Atencion a personas mayores en situacion de vulnerabilidad , componente entrega de subsidio C</v>
          </cell>
          <cell r="R17">
            <v>1498000</v>
          </cell>
          <cell r="S17">
            <v>0</v>
          </cell>
          <cell r="T17">
            <v>0</v>
          </cell>
          <cell r="U17">
            <v>1498000</v>
          </cell>
          <cell r="V17">
            <v>0</v>
          </cell>
          <cell r="W17">
            <v>1498000</v>
          </cell>
        </row>
        <row r="18">
          <cell r="J18">
            <v>896</v>
          </cell>
          <cell r="K18">
            <v>42720</v>
          </cell>
          <cell r="L18" t="str">
            <v>DORA INES VELANDIA GUERRERO</v>
          </cell>
          <cell r="M18">
            <v>12</v>
          </cell>
          <cell r="N18" t="str">
            <v>CONTRATO DE PRESTACION DE SERVICIOS</v>
          </cell>
          <cell r="O18">
            <v>202016</v>
          </cell>
          <cell r="P18">
            <v>42720</v>
          </cell>
          <cell r="Q18" t="str">
            <v>Adicion CPS 020-2016-objeto prestar los servicios profesionales para la focalizacion del proyecto 822 denominado: Atencion a personas mayores en situacion de vulnerabilidad , componente entrega de subsidio C</v>
          </cell>
          <cell r="R18">
            <v>1605000</v>
          </cell>
          <cell r="S18">
            <v>0</v>
          </cell>
          <cell r="T18">
            <v>0</v>
          </cell>
          <cell r="U18">
            <v>1605000</v>
          </cell>
          <cell r="V18">
            <v>0</v>
          </cell>
          <cell r="W18">
            <v>1605000</v>
          </cell>
        </row>
        <row r="19">
          <cell r="J19">
            <v>897</v>
          </cell>
          <cell r="K19">
            <v>42720</v>
          </cell>
          <cell r="L19" t="str">
            <v>JEIMY PAOLA RAMIREZ VILLAMIL</v>
          </cell>
          <cell r="M19">
            <v>12</v>
          </cell>
          <cell r="N19" t="str">
            <v>CONTRATO DE PRESTACION DE SERVICIOS</v>
          </cell>
          <cell r="O19">
            <v>302016</v>
          </cell>
          <cell r="P19">
            <v>42720</v>
          </cell>
          <cell r="Q19" t="str">
            <v>Adicion CPS 030-2016-objeto prestar los servicios profesionales para la focalizacion del proyecto 822 denominado: Atencion a personas mayores en situacion de vulnerabilidad , componente entrega de subsidio C</v>
          </cell>
          <cell r="R19">
            <v>3852000</v>
          </cell>
          <cell r="S19">
            <v>0</v>
          </cell>
          <cell r="T19">
            <v>0</v>
          </cell>
          <cell r="U19">
            <v>3852000</v>
          </cell>
          <cell r="V19">
            <v>0</v>
          </cell>
          <cell r="W19">
            <v>3852000</v>
          </cell>
        </row>
        <row r="20">
          <cell r="J20">
            <v>945</v>
          </cell>
          <cell r="K20">
            <v>42732</v>
          </cell>
          <cell r="L20" t="str">
            <v>CORPORACION DE SERVICIOS COLOMBIA CORSERVICOL</v>
          </cell>
          <cell r="M20">
            <v>12</v>
          </cell>
          <cell r="N20" t="str">
            <v>CONTRATO DE PRESTACION DE SERVICIOS</v>
          </cell>
          <cell r="O20">
            <v>1532016</v>
          </cell>
          <cell r="P20">
            <v>42730</v>
          </cell>
          <cell r="Q20" t="str">
            <v>Realizar la sensibilizacion a la poblacion de la localidad de Puente Aranda  a travez de campañas dirigidas a promover  sus derechos humanos  y responsabilidades</v>
          </cell>
          <cell r="R20">
            <v>30399200</v>
          </cell>
          <cell r="S20">
            <v>30399200</v>
          </cell>
          <cell r="T20">
            <v>0</v>
          </cell>
          <cell r="U20">
            <v>0</v>
          </cell>
          <cell r="V20">
            <v>0</v>
          </cell>
          <cell r="W20">
            <v>0</v>
          </cell>
        </row>
        <row r="21">
          <cell r="J21">
            <v>946</v>
          </cell>
          <cell r="K21">
            <v>42732</v>
          </cell>
          <cell r="L21" t="str">
            <v>CORPORACION DE SERVICIOS COLOMBIA CORSERVICOL</v>
          </cell>
          <cell r="M21">
            <v>12</v>
          </cell>
          <cell r="N21" t="str">
            <v>CONTRATO DE PRESTACION DE SERVICIOS</v>
          </cell>
          <cell r="O21">
            <v>1532016</v>
          </cell>
          <cell r="P21">
            <v>42732</v>
          </cell>
          <cell r="Q21" t="str">
            <v>Realizar la sensibilizacion a la poblacion de la localidad de Puente Aranda  a travez de campañas dirigidas a promover  sus derechos humanos  y responsabilidades</v>
          </cell>
          <cell r="R21">
            <v>30399200</v>
          </cell>
          <cell r="S21">
            <v>0</v>
          </cell>
          <cell r="T21">
            <v>0</v>
          </cell>
          <cell r="U21">
            <v>30399200</v>
          </cell>
          <cell r="V21">
            <v>0</v>
          </cell>
          <cell r="W21">
            <v>30399200</v>
          </cell>
        </row>
        <row r="22">
          <cell r="J22">
            <v>740</v>
          </cell>
          <cell r="K22">
            <v>42655</v>
          </cell>
          <cell r="L22" t="str">
            <v>OMAR ALBEIRO HERNANDEZ ARIZA</v>
          </cell>
          <cell r="M22">
            <v>12</v>
          </cell>
          <cell r="N22" t="str">
            <v>CONTRATO DE PRESTACION DE SERVICIOS</v>
          </cell>
          <cell r="O22">
            <v>832016</v>
          </cell>
          <cell r="P22">
            <v>42655</v>
          </cell>
          <cell r="Q22" t="str">
            <v>El contratsita se obliga con el Fondo de Desarrollo Local a prestar sus servicios profesionales para el apoyo a la supervision de los contratos o convenios que surjan de los proyectos 923 Derechos Humanos , 1022 Acciones para Fortalecer la seguridad ciuda</v>
          </cell>
          <cell r="R22">
            <v>5000000</v>
          </cell>
          <cell r="S22">
            <v>0</v>
          </cell>
          <cell r="T22">
            <v>0</v>
          </cell>
          <cell r="U22">
            <v>5000000</v>
          </cell>
          <cell r="V22">
            <v>2000000</v>
          </cell>
          <cell r="W22">
            <v>3000000</v>
          </cell>
        </row>
        <row r="23">
          <cell r="J23">
            <v>924</v>
          </cell>
          <cell r="K23">
            <v>42731</v>
          </cell>
          <cell r="L23" t="str">
            <v>DOS DISEÑO EXHIBICION S A S</v>
          </cell>
          <cell r="M23">
            <v>19</v>
          </cell>
          <cell r="N23" t="str">
            <v>CONTRATO DE SUMINISTRO</v>
          </cell>
          <cell r="O23">
            <v>1432016</v>
          </cell>
          <cell r="P23">
            <v>42731</v>
          </cell>
          <cell r="Q23" t="str">
            <v>Compraventa de 2 mobiliarios tipo stand portatil para exteriores, aptos para la realizacion de campañas para la promocion de los derechos humanos</v>
          </cell>
          <cell r="R23">
            <v>6900000</v>
          </cell>
          <cell r="S23">
            <v>0</v>
          </cell>
          <cell r="T23">
            <v>0</v>
          </cell>
          <cell r="U23">
            <v>6900000</v>
          </cell>
          <cell r="V23">
            <v>0</v>
          </cell>
          <cell r="W23">
            <v>6900000</v>
          </cell>
        </row>
        <row r="24">
          <cell r="J24">
            <v>1022</v>
          </cell>
          <cell r="K24">
            <v>42734</v>
          </cell>
          <cell r="L24" t="str">
            <v>OMAR ALBEIRO HERNANDEZ ARIZA</v>
          </cell>
          <cell r="M24">
            <v>12</v>
          </cell>
          <cell r="N24" t="str">
            <v>CONTRATO DE PRESTACION DE SERVICIOS</v>
          </cell>
          <cell r="O24">
            <v>832016</v>
          </cell>
          <cell r="P24">
            <v>42734</v>
          </cell>
          <cell r="Q24" t="str">
            <v>Adicion y Prorroga CPS 083 DE 2016 2 El contratista se obliga con el FDL -PA  a prestarc sus servicios profesinales para el apoyo a la supervision de los contratos o convenio que surjan de los proyectos 923 derechos Humanos , 1022 Acciones para fortaler l</v>
          </cell>
          <cell r="R24">
            <v>1933334</v>
          </cell>
          <cell r="S24">
            <v>0</v>
          </cell>
          <cell r="T24">
            <v>0</v>
          </cell>
          <cell r="U24">
            <v>1933334</v>
          </cell>
          <cell r="V24">
            <v>0</v>
          </cell>
          <cell r="W24">
            <v>1933334</v>
          </cell>
        </row>
        <row r="25">
          <cell r="J25">
            <v>715</v>
          </cell>
          <cell r="K25">
            <v>42635</v>
          </cell>
          <cell r="L25" t="str">
            <v>LOGISTICA Y EVENTOS RECREACION S A S</v>
          </cell>
          <cell r="M25">
            <v>12</v>
          </cell>
          <cell r="N25" t="str">
            <v>CONTRATO DE PRESTACION DE SERVICIOS</v>
          </cell>
          <cell r="O25">
            <v>772016</v>
          </cell>
          <cell r="P25">
            <v>42635</v>
          </cell>
          <cell r="Q25" t="str">
            <v>l contratsiat se obliga con el Fondo de Desarrollo Local de Puenete Aranda  a organizar y ejecutar la conmemoracion del dia de la familia de la localidad, de conformidad con los esutdios previos el anexo tecnico y la propuesta presentada</v>
          </cell>
          <cell r="R25">
            <v>16096000</v>
          </cell>
          <cell r="S25">
            <v>0</v>
          </cell>
          <cell r="T25">
            <v>0</v>
          </cell>
          <cell r="U25">
            <v>16096000</v>
          </cell>
          <cell r="V25">
            <v>0</v>
          </cell>
          <cell r="W25">
            <v>16096000</v>
          </cell>
        </row>
        <row r="26">
          <cell r="J26">
            <v>873</v>
          </cell>
          <cell r="K26">
            <v>42710</v>
          </cell>
          <cell r="L26" t="str">
            <v>UNION TEMPORAL LOOP GESINTEG 2016</v>
          </cell>
          <cell r="M26">
            <v>12</v>
          </cell>
          <cell r="N26" t="str">
            <v>CONTRATO DE PRESTACION DE SERVICIOS</v>
          </cell>
          <cell r="O26">
            <v>1332016</v>
          </cell>
          <cell r="P26">
            <v>42710</v>
          </cell>
          <cell r="Q26" t="str">
            <v>El contrato que se prestende celebrar, tendra por objeto "prestar los servicios de organizacion logistica para la produccion del evento cumpleaños 443 de Puente Aranda de acuerdo con el anexo tecnico y la propuesta del contratista.</v>
          </cell>
          <cell r="R26">
            <v>112350000</v>
          </cell>
          <cell r="S26">
            <v>0</v>
          </cell>
          <cell r="T26">
            <v>0</v>
          </cell>
          <cell r="U26">
            <v>112350000</v>
          </cell>
          <cell r="V26">
            <v>0</v>
          </cell>
          <cell r="W26">
            <v>112350000</v>
          </cell>
        </row>
        <row r="27">
          <cell r="J27">
            <v>774</v>
          </cell>
          <cell r="K27">
            <v>42663</v>
          </cell>
          <cell r="L27" t="str">
            <v>CORPORACION PUNTOS CARDINALES</v>
          </cell>
          <cell r="M27">
            <v>12</v>
          </cell>
          <cell r="N27" t="str">
            <v>CONTRATO DE PRESTACION DE SERVICIOS</v>
          </cell>
          <cell r="O27">
            <v>1172016</v>
          </cell>
          <cell r="P27">
            <v>42663</v>
          </cell>
          <cell r="Q27" t="str">
            <v>Organizar u ejecutar "La velada de conmemoracion  del dia de los derechos  de las personas con discapacidad" de la localidad ed Puente Aranda de confirmidad  con los estudios previos el anexo tecnico y la propuesta presentada</v>
          </cell>
          <cell r="R27">
            <v>14890000</v>
          </cell>
          <cell r="S27">
            <v>0</v>
          </cell>
          <cell r="T27">
            <v>0</v>
          </cell>
          <cell r="U27">
            <v>14890000</v>
          </cell>
          <cell r="V27">
            <v>0</v>
          </cell>
          <cell r="W27">
            <v>14890000</v>
          </cell>
        </row>
        <row r="28">
          <cell r="J28">
            <v>884</v>
          </cell>
          <cell r="K28">
            <v>42714</v>
          </cell>
          <cell r="L28" t="str">
            <v>UNION TEMPORAL LOOP GESINTEG 2016</v>
          </cell>
          <cell r="M28">
            <v>12</v>
          </cell>
          <cell r="N28" t="str">
            <v>CONTRATO DE PRESTACION DE SERVICIOS</v>
          </cell>
          <cell r="O28">
            <v>1332016</v>
          </cell>
          <cell r="P28">
            <v>42714</v>
          </cell>
          <cell r="Q28" t="str">
            <v xml:space="preserve">Adicion Contrato CPS L16-133-2016-, el contrato que se pretende celebrar tendra por objeto "Prestar los servicios de organizacion logistica para la produccion del evento Cumpleaños 443 de Puenete Aranda, de acuerdo con el anexo tecnico y la propuesta del </v>
          </cell>
          <cell r="R28">
            <v>45402400</v>
          </cell>
          <cell r="S28">
            <v>0</v>
          </cell>
          <cell r="T28">
            <v>0</v>
          </cell>
          <cell r="U28">
            <v>45402400</v>
          </cell>
          <cell r="V28">
            <v>0</v>
          </cell>
          <cell r="W28">
            <v>45402400</v>
          </cell>
        </row>
        <row r="29">
          <cell r="J29">
            <v>943</v>
          </cell>
          <cell r="K29">
            <v>42732</v>
          </cell>
          <cell r="L29" t="str">
            <v>UNION TEMPORAL AUDIO DAZ</v>
          </cell>
          <cell r="M29">
            <v>12</v>
          </cell>
          <cell r="N29" t="str">
            <v>CONTRATO DE PRESTACION DE SERVICIOS</v>
          </cell>
          <cell r="O29">
            <v>1452016</v>
          </cell>
          <cell r="P29">
            <v>42732</v>
          </cell>
          <cell r="Q29" t="str">
            <v>Prestar los servicios para el Desarrollo de las actividades de la semana de la juventud de acuerdo con el anexo tecnico y la propuesta del contratista</v>
          </cell>
          <cell r="R29">
            <v>68228996</v>
          </cell>
          <cell r="S29">
            <v>68228996</v>
          </cell>
          <cell r="T29">
            <v>0</v>
          </cell>
          <cell r="U29">
            <v>0</v>
          </cell>
          <cell r="V29">
            <v>0</v>
          </cell>
          <cell r="W29">
            <v>0</v>
          </cell>
        </row>
        <row r="30">
          <cell r="J30">
            <v>944</v>
          </cell>
          <cell r="K30">
            <v>42732</v>
          </cell>
          <cell r="L30" t="str">
            <v>UNION TEMPORAL AUDIO DAZ</v>
          </cell>
          <cell r="M30">
            <v>12</v>
          </cell>
          <cell r="N30" t="str">
            <v>CONTRATO DE PRESTACION DE SERVICIOS</v>
          </cell>
          <cell r="O30">
            <v>1452016</v>
          </cell>
          <cell r="P30">
            <v>42732</v>
          </cell>
          <cell r="Q30" t="str">
            <v>Prestar los servicios para el Desarrollo de las actividades de la semana de la juventud de acuerdo con el anexo tecnico y la propuesta del contratista</v>
          </cell>
          <cell r="R30">
            <v>68228996</v>
          </cell>
          <cell r="S30">
            <v>0</v>
          </cell>
          <cell r="T30">
            <v>0</v>
          </cell>
          <cell r="U30">
            <v>68228996</v>
          </cell>
          <cell r="V30">
            <v>0</v>
          </cell>
          <cell r="W30">
            <v>68228996</v>
          </cell>
        </row>
        <row r="31">
          <cell r="J31">
            <v>955</v>
          </cell>
          <cell r="K31">
            <v>42733</v>
          </cell>
          <cell r="L31" t="str">
            <v>OPEN GROUP BTL LTDA</v>
          </cell>
          <cell r="M31">
            <v>12</v>
          </cell>
          <cell r="N31" t="str">
            <v>CONTRATO DE PRESTACION DE SERVICIOS</v>
          </cell>
          <cell r="O31">
            <v>1602016</v>
          </cell>
          <cell r="P31">
            <v>42733</v>
          </cell>
          <cell r="Q31" t="str">
            <v>Organizar y ejecutar el festival de reyes Quema del Diablo 2017 en la localidad de Puente Aranda, de conformidad con los estudios previos el anwexo tecnico y la propuesta presentada</v>
          </cell>
          <cell r="R31">
            <v>31407458</v>
          </cell>
          <cell r="S31">
            <v>0</v>
          </cell>
          <cell r="T31">
            <v>0</v>
          </cell>
          <cell r="U31">
            <v>31407458</v>
          </cell>
          <cell r="V31">
            <v>0</v>
          </cell>
          <cell r="W31">
            <v>31407458</v>
          </cell>
        </row>
        <row r="32">
          <cell r="J32">
            <v>672</v>
          </cell>
          <cell r="K32">
            <v>42587</v>
          </cell>
          <cell r="L32" t="str">
            <v>BETHEL MARKETING Y PRODUCCION S A S</v>
          </cell>
          <cell r="M32">
            <v>12</v>
          </cell>
          <cell r="N32" t="str">
            <v>CONTRATO DE PRESTACION DE SERVICIOS</v>
          </cell>
          <cell r="O32">
            <v>722016</v>
          </cell>
          <cell r="P32">
            <v>42587</v>
          </cell>
          <cell r="Q32" t="str">
            <v>El contratista se obliga con el Fondo de Desarrollo Local a organizar y ejecutar la xv version del festival del viento año 2016 "Volando por la Paz" de la localidad de Puente Aranda de conformidad con los estudios el anexo tecnico y la propuesta presentad</v>
          </cell>
          <cell r="R32">
            <v>16597280</v>
          </cell>
          <cell r="S32">
            <v>0</v>
          </cell>
          <cell r="T32">
            <v>0</v>
          </cell>
          <cell r="U32">
            <v>16597280</v>
          </cell>
          <cell r="V32">
            <v>16597280</v>
          </cell>
          <cell r="W32">
            <v>0</v>
          </cell>
        </row>
        <row r="33">
          <cell r="J33">
            <v>748</v>
          </cell>
          <cell r="K33">
            <v>42655</v>
          </cell>
          <cell r="L33" t="str">
            <v>HUGO ALEJANDRO CAMACHO VERA</v>
          </cell>
          <cell r="M33">
            <v>12</v>
          </cell>
          <cell r="N33" t="str">
            <v>CONTRATO DE PRESTACION DE SERVICIOS</v>
          </cell>
          <cell r="O33">
            <v>842016</v>
          </cell>
          <cell r="P33">
            <v>42655</v>
          </cell>
          <cell r="Q33" t="str">
            <v xml:space="preserve">El contratsita se obliga con el FDL a prestar sus servicios profesionales como el apoyo a la supervision de eventos culturales y artisticos pertenecientes al proyecto 217, Puente Aranda: Una localidad cultural, artistica y patrimonial, de conformidad con </v>
          </cell>
          <cell r="R33">
            <v>11066667</v>
          </cell>
          <cell r="S33">
            <v>0</v>
          </cell>
          <cell r="T33">
            <v>0</v>
          </cell>
          <cell r="U33">
            <v>11066667</v>
          </cell>
          <cell r="V33">
            <v>6533333</v>
          </cell>
          <cell r="W33">
            <v>4533334</v>
          </cell>
        </row>
        <row r="34">
          <cell r="J34">
            <v>811</v>
          </cell>
          <cell r="K34">
            <v>42685</v>
          </cell>
          <cell r="L34" t="str">
            <v>FUNDACION G3</v>
          </cell>
          <cell r="M34">
            <v>12</v>
          </cell>
          <cell r="N34" t="str">
            <v>CONTRATO DE PRESTACION DE SERVICIOS</v>
          </cell>
          <cell r="O34">
            <v>252016</v>
          </cell>
          <cell r="P34">
            <v>42685</v>
          </cell>
          <cell r="Q34" t="str">
            <v>Organizar y ejecutar la conmemoracion del dias de la afrocolombianidad en ela localidad de Puente Aranda de conformidad con los estudios previos el anexo tecnico y la propuesta presentada</v>
          </cell>
          <cell r="R34">
            <v>10496800</v>
          </cell>
          <cell r="S34">
            <v>10496800</v>
          </cell>
          <cell r="T34">
            <v>0</v>
          </cell>
          <cell r="U34">
            <v>0</v>
          </cell>
          <cell r="V34">
            <v>0</v>
          </cell>
          <cell r="W34">
            <v>0</v>
          </cell>
        </row>
        <row r="35">
          <cell r="J35">
            <v>812</v>
          </cell>
          <cell r="K35">
            <v>42685</v>
          </cell>
          <cell r="L35" t="str">
            <v>FUNDACION G3</v>
          </cell>
          <cell r="M35">
            <v>12</v>
          </cell>
          <cell r="N35" t="str">
            <v>CONTRATO DE PRESTACION DE SERVICIOS</v>
          </cell>
          <cell r="O35">
            <v>1232016</v>
          </cell>
          <cell r="P35">
            <v>42685</v>
          </cell>
          <cell r="Q35" t="str">
            <v>Organizar y ejecutar la conmemoracion del dias de la afrocolombianidad en ela localidad de Puente Aranda de conformidad con los estudios previos el anexo tecnico y la propuesta presentada</v>
          </cell>
          <cell r="R35">
            <v>10496800</v>
          </cell>
          <cell r="S35">
            <v>0</v>
          </cell>
          <cell r="T35">
            <v>0</v>
          </cell>
          <cell r="U35">
            <v>10496800</v>
          </cell>
          <cell r="V35">
            <v>0</v>
          </cell>
          <cell r="W35">
            <v>10496800</v>
          </cell>
        </row>
        <row r="36">
          <cell r="J36">
            <v>813</v>
          </cell>
          <cell r="K36">
            <v>42685</v>
          </cell>
          <cell r="L36" t="str">
            <v>CORPORACION PUNTOS CARDINALES</v>
          </cell>
          <cell r="M36">
            <v>12</v>
          </cell>
          <cell r="N36" t="str">
            <v>CONTRATO DE PRESTACION DE SERVICIOS</v>
          </cell>
          <cell r="O36">
            <v>1222016</v>
          </cell>
          <cell r="P36">
            <v>42685</v>
          </cell>
          <cell r="Q36" t="str">
            <v>Organizar y ejecutar la conmemoracion del dia de la Mujer y del dia internacional de la Eliminacion de la violencia contra la mujer en la localidad de Puente Aranda de conformidad con los estudios previos el anexo tecnico y la propuesta presentada</v>
          </cell>
          <cell r="R36">
            <v>17652800</v>
          </cell>
          <cell r="S36">
            <v>17652800</v>
          </cell>
          <cell r="T36">
            <v>0</v>
          </cell>
          <cell r="U36">
            <v>0</v>
          </cell>
          <cell r="V36">
            <v>0</v>
          </cell>
          <cell r="W36">
            <v>0</v>
          </cell>
        </row>
        <row r="37">
          <cell r="J37">
            <v>814</v>
          </cell>
          <cell r="K37">
            <v>42685</v>
          </cell>
          <cell r="L37" t="str">
            <v>CORPORACION PUNTOS CARDINALES</v>
          </cell>
          <cell r="M37">
            <v>12</v>
          </cell>
          <cell r="N37" t="str">
            <v>CONTRATO DE PRESTACION DE SERVICIOS</v>
          </cell>
          <cell r="O37">
            <v>1222016</v>
          </cell>
          <cell r="P37">
            <v>42685</v>
          </cell>
          <cell r="Q37" t="str">
            <v>Organizar y ejecutar la conmemoracion del dia de la Mujer y del dia internacional de la Eliminacion de la violencia contra la mujer en la localidad de Puente Aranda de conformidad con los estudios previos el anexo tecnico y la propuesta presentada</v>
          </cell>
          <cell r="R37">
            <v>17652800</v>
          </cell>
          <cell r="S37">
            <v>0</v>
          </cell>
          <cell r="T37">
            <v>0</v>
          </cell>
          <cell r="U37">
            <v>17652800</v>
          </cell>
          <cell r="V37">
            <v>0</v>
          </cell>
          <cell r="W37">
            <v>17652800</v>
          </cell>
        </row>
        <row r="38">
          <cell r="J38">
            <v>823</v>
          </cell>
          <cell r="K38">
            <v>42695</v>
          </cell>
          <cell r="L38" t="str">
            <v>CORPORACION TIEMPO DE MUJERES COLOMBIA</v>
          </cell>
          <cell r="M38">
            <v>12</v>
          </cell>
          <cell r="N38" t="str">
            <v>CONTRATO DE PRESTACION DE SERVICIOS</v>
          </cell>
          <cell r="O38">
            <v>1152016</v>
          </cell>
          <cell r="P38">
            <v>42695</v>
          </cell>
          <cell r="Q38" t="str">
            <v>Adicion al contrato 115-2016 cuyo objeto es "Organizar y ejecutar la conmemoracion del dia de la persona Mayor de Puente Aranda, de conformidad con los estudios previos el anexo tecnico y la propuesta presentada</v>
          </cell>
          <cell r="R38">
            <v>2800000</v>
          </cell>
          <cell r="S38">
            <v>0</v>
          </cell>
          <cell r="T38">
            <v>0</v>
          </cell>
          <cell r="U38">
            <v>2800000</v>
          </cell>
          <cell r="V38">
            <v>0</v>
          </cell>
          <cell r="W38">
            <v>2800000</v>
          </cell>
        </row>
        <row r="39">
          <cell r="J39">
            <v>882</v>
          </cell>
          <cell r="K39">
            <v>42713</v>
          </cell>
          <cell r="L39" t="str">
            <v>ATLAS GOURMET SAS</v>
          </cell>
          <cell r="M39">
            <v>12</v>
          </cell>
          <cell r="N39" t="str">
            <v>CONTRATO DE PRESTACION DE SERVICIOS</v>
          </cell>
          <cell r="O39">
            <v>1342016</v>
          </cell>
          <cell r="P39">
            <v>42713</v>
          </cell>
          <cell r="Q39" t="str">
            <v>Organizar y Ejecutar la conmemoracion del dia de la policia en la Localidad de  Puente Aranda de conformidad con lios estudios previos el anexo tecnico y la propuesta presentada</v>
          </cell>
          <cell r="R39">
            <v>14041480</v>
          </cell>
          <cell r="S39">
            <v>0</v>
          </cell>
          <cell r="T39">
            <v>0</v>
          </cell>
          <cell r="U39">
            <v>14041480</v>
          </cell>
          <cell r="V39">
            <v>0</v>
          </cell>
          <cell r="W39">
            <v>14041480</v>
          </cell>
        </row>
        <row r="40">
          <cell r="J40">
            <v>916</v>
          </cell>
          <cell r="K40">
            <v>42730</v>
          </cell>
          <cell r="L40" t="str">
            <v>AUDIO DAZ P A SYSTEM S A S</v>
          </cell>
          <cell r="M40">
            <v>12</v>
          </cell>
          <cell r="N40" t="str">
            <v>CONTRATO DE PRESTACION DE SERVICIOS</v>
          </cell>
          <cell r="O40">
            <v>1452016</v>
          </cell>
          <cell r="P40">
            <v>42730</v>
          </cell>
          <cell r="Q40" t="str">
            <v>Prestar los servicios para el Desarrollo de las actividades de la semana de la juventud de acuerdo con el anexo tecnico y la propuesta del contratista</v>
          </cell>
          <cell r="R40">
            <v>68228996</v>
          </cell>
          <cell r="S40">
            <v>68228996</v>
          </cell>
          <cell r="T40">
            <v>0</v>
          </cell>
          <cell r="U40">
            <v>0</v>
          </cell>
          <cell r="V40">
            <v>0</v>
          </cell>
          <cell r="W40">
            <v>0</v>
          </cell>
        </row>
        <row r="41">
          <cell r="J41">
            <v>917</v>
          </cell>
          <cell r="K41">
            <v>42730</v>
          </cell>
          <cell r="L41" t="str">
            <v>AUDIO DAZ P A SYSTEM S A S</v>
          </cell>
          <cell r="M41">
            <v>12</v>
          </cell>
          <cell r="N41" t="str">
            <v>CONTRATO DE PRESTACION DE SERVICIOS</v>
          </cell>
          <cell r="O41">
            <v>1452016</v>
          </cell>
          <cell r="P41">
            <v>42730</v>
          </cell>
          <cell r="Q41" t="str">
            <v>Prestar los servicios para el Desarrollo de las actividades de la semana de la juventud de acuerdo con el anexo tecnico y la propuesta del contratista</v>
          </cell>
          <cell r="R41">
            <v>68228996</v>
          </cell>
          <cell r="S41">
            <v>68228996</v>
          </cell>
          <cell r="T41">
            <v>0</v>
          </cell>
          <cell r="U41">
            <v>0</v>
          </cell>
          <cell r="V41">
            <v>0</v>
          </cell>
          <cell r="W41">
            <v>0</v>
          </cell>
        </row>
        <row r="42">
          <cell r="J42">
            <v>1017</v>
          </cell>
          <cell r="K42">
            <v>42734</v>
          </cell>
          <cell r="L42" t="str">
            <v>HUGO ALEJANDRO CAMACHO VERA</v>
          </cell>
          <cell r="M42">
            <v>12</v>
          </cell>
          <cell r="N42" t="str">
            <v>CONTRATO DE PRESTACION DE SERVICIOS</v>
          </cell>
          <cell r="O42">
            <v>842016</v>
          </cell>
          <cell r="P42">
            <v>42734</v>
          </cell>
          <cell r="Q42" t="str">
            <v>ADICION y Prorroga CPS 84 DE 2016 El contratista se obliga con el FDL -PA  a prestar sus servuicios profesionales como el apoyo a la supervision de eventos culturales y artisticos, pertenecientes al proyecto 917, Puente Aranda : Una localidad cultural art</v>
          </cell>
          <cell r="R42">
            <v>3733324</v>
          </cell>
          <cell r="S42">
            <v>0</v>
          </cell>
          <cell r="T42">
            <v>0</v>
          </cell>
          <cell r="U42">
            <v>3733324</v>
          </cell>
          <cell r="V42">
            <v>0</v>
          </cell>
          <cell r="W42">
            <v>3733324</v>
          </cell>
        </row>
        <row r="43">
          <cell r="J43">
            <v>749</v>
          </cell>
          <cell r="K43">
            <v>42655</v>
          </cell>
          <cell r="L43" t="str">
            <v>FUNDACION BATUTA</v>
          </cell>
          <cell r="M43">
            <v>21</v>
          </cell>
          <cell r="N43" t="str">
            <v>CONVENIO INTERADMINISTRATIVO</v>
          </cell>
          <cell r="O43">
            <v>1132016</v>
          </cell>
          <cell r="P43">
            <v>42655</v>
          </cell>
          <cell r="Q43" t="str">
            <v>Aunar recursos tecnicos , adminitrativos, economicos y financieros a fin de ejecutar al centro orquestal de Puente Aranda de acuerdo con la formulacion del convenio, estudios previos, anexo tecnico y lla propuesta del ejecutor, documentos que hacen poarte</v>
          </cell>
          <cell r="R43">
            <v>276000000</v>
          </cell>
          <cell r="S43">
            <v>0</v>
          </cell>
          <cell r="T43">
            <v>0</v>
          </cell>
          <cell r="U43">
            <v>276000000</v>
          </cell>
          <cell r="V43">
            <v>21937082</v>
          </cell>
          <cell r="W43">
            <v>254062918</v>
          </cell>
        </row>
        <row r="44">
          <cell r="J44">
            <v>776</v>
          </cell>
          <cell r="K44">
            <v>42667</v>
          </cell>
          <cell r="L44" t="str">
            <v>CORPORACION FUTURO DE COLOMBIA - CORFUTURO</v>
          </cell>
          <cell r="M44">
            <v>12</v>
          </cell>
          <cell r="N44" t="str">
            <v>CONTRATO DE PRESTACION DE SERVICIOS</v>
          </cell>
          <cell r="O44">
            <v>1162016</v>
          </cell>
          <cell r="P44">
            <v>42667</v>
          </cell>
          <cell r="Q44" t="str">
            <v>Organizar y ejecutar la conmemoracion del dia de Hallowin en la localidad de Puente Aranda  de conformidad con los estudios previos  el anexo tecnico y la propuesta presentada</v>
          </cell>
          <cell r="R44">
            <v>16602500</v>
          </cell>
          <cell r="S44">
            <v>0</v>
          </cell>
          <cell r="T44">
            <v>0</v>
          </cell>
          <cell r="U44">
            <v>16602500</v>
          </cell>
          <cell r="V44">
            <v>0</v>
          </cell>
          <cell r="W44">
            <v>16602500</v>
          </cell>
        </row>
        <row r="45">
          <cell r="J45">
            <v>974</v>
          </cell>
          <cell r="K45">
            <v>42734</v>
          </cell>
          <cell r="L45" t="str">
            <v>UNIVERSIDAD DISTRITAL FRANCISCO JOSE DE CALDAS</v>
          </cell>
          <cell r="M45">
            <v>11</v>
          </cell>
          <cell r="N45" t="str">
            <v>CONTRATOS INTERADMINISTRATIVOS</v>
          </cell>
          <cell r="O45">
            <v>1462016</v>
          </cell>
          <cell r="P45">
            <v>42734</v>
          </cell>
          <cell r="Q45" t="str">
            <v>Aunar esfuerzos tecnicos. administrativos y financieros a fin de jecutar la Escuela de Formacin Artistica de Puente Aranda de acuerdo con los estudios previos, el anexo tecnico, el proyecto educativo institucional Local-PEIL y la propuesta del Contartista</v>
          </cell>
          <cell r="R45">
            <v>155160144</v>
          </cell>
          <cell r="S45">
            <v>0</v>
          </cell>
          <cell r="T45">
            <v>0</v>
          </cell>
          <cell r="U45">
            <v>155160144</v>
          </cell>
          <cell r="V45">
            <v>0</v>
          </cell>
          <cell r="W45">
            <v>155160144</v>
          </cell>
        </row>
        <row r="46">
          <cell r="J46">
            <v>773</v>
          </cell>
          <cell r="K46">
            <v>42663</v>
          </cell>
          <cell r="L46" t="str">
            <v>CORPORACION TIEMPO DE MUJERES COLOMBIA</v>
          </cell>
          <cell r="M46">
            <v>12</v>
          </cell>
          <cell r="N46" t="str">
            <v>CONTRATO DE PRESTACION DE SERVICIOS</v>
          </cell>
          <cell r="O46">
            <v>1152016</v>
          </cell>
          <cell r="P46">
            <v>42663</v>
          </cell>
          <cell r="Q46" t="str">
            <v>Organizar y ejecutar la conmemoracion del dia de la persona Mayor de Puente Aranda de conformidad con los estudios previos el anexo tecnico y lam propuesta presentada</v>
          </cell>
          <cell r="R46">
            <v>14110000</v>
          </cell>
          <cell r="S46">
            <v>0</v>
          </cell>
          <cell r="T46">
            <v>0</v>
          </cell>
          <cell r="U46">
            <v>14110000</v>
          </cell>
          <cell r="V46">
            <v>0</v>
          </cell>
          <cell r="W46">
            <v>14110000</v>
          </cell>
        </row>
        <row r="47">
          <cell r="J47">
            <v>872</v>
          </cell>
          <cell r="K47">
            <v>42710</v>
          </cell>
          <cell r="L47" t="str">
            <v>UNION TEMPORAL LOOP GESINTEG 2016</v>
          </cell>
          <cell r="M47">
            <v>12</v>
          </cell>
          <cell r="N47" t="str">
            <v>CONTRATO DE PRESTACION DE SERVICIOS</v>
          </cell>
          <cell r="O47">
            <v>1332016</v>
          </cell>
          <cell r="P47">
            <v>42710</v>
          </cell>
          <cell r="Q47" t="str">
            <v>El contrato que se prestende celebrar, tendra por objeto "prestar los servicios de organizacion logistica para la produccion del evento cumpleaños 443 de Puente Aranda de acuerdo con el anexo tecnico y la propuesta del contratista.</v>
          </cell>
          <cell r="R47">
            <v>112350000</v>
          </cell>
          <cell r="S47">
            <v>112350000</v>
          </cell>
          <cell r="T47">
            <v>0</v>
          </cell>
          <cell r="U47">
            <v>0</v>
          </cell>
          <cell r="V47">
            <v>0</v>
          </cell>
          <cell r="W47">
            <v>0</v>
          </cell>
        </row>
        <row r="48">
          <cell r="J48">
            <v>883</v>
          </cell>
          <cell r="K48">
            <v>42713</v>
          </cell>
          <cell r="L48" t="str">
            <v>ASOCIACION DE DISCAPACITADOS FISICOS DEL SUR ASODISFISUR</v>
          </cell>
          <cell r="M48">
            <v>12</v>
          </cell>
          <cell r="N48" t="str">
            <v>CONTRATO DE PRESTACION DE SERVICIOS</v>
          </cell>
          <cell r="O48">
            <v>1362016</v>
          </cell>
          <cell r="P48">
            <v>42713</v>
          </cell>
          <cell r="Q48" t="str">
            <v>DESARROLLAR LA DIVULGACION, PRODUCCION Y LOGISTICA DEL EVENTO NAVIDAD EN PUENTE ARANDA DE ACUERDO CON LA PROPUESTA PRESENTADA</v>
          </cell>
          <cell r="R48">
            <v>160111953</v>
          </cell>
          <cell r="S48">
            <v>0</v>
          </cell>
          <cell r="T48">
            <v>0</v>
          </cell>
          <cell r="U48">
            <v>160111953</v>
          </cell>
          <cell r="V48">
            <v>0</v>
          </cell>
          <cell r="W48">
            <v>160111953</v>
          </cell>
        </row>
        <row r="49">
          <cell r="J49">
            <v>783</v>
          </cell>
          <cell r="K49">
            <v>42675</v>
          </cell>
          <cell r="L49" t="str">
            <v>4 CUARTOS SOCIEDAD POR ACCIONES SIMPLIFICADA</v>
          </cell>
          <cell r="M49">
            <v>12</v>
          </cell>
          <cell r="N49" t="str">
            <v>CONTRATO DE PRESTACION DE SERVICIOS</v>
          </cell>
          <cell r="O49">
            <v>1202016</v>
          </cell>
          <cell r="P49">
            <v>42675</v>
          </cell>
          <cell r="Q49" t="str">
            <v>El contratista se obliga con el Fondo de Desarrollo local de Puente Aranda a prestar el servicio de alquiler a monto agotable de los elementos necesarios para el desarrollo de las actividades de recreovia de conformidad con los estudios previos, anexo tec</v>
          </cell>
          <cell r="R49">
            <v>48000000</v>
          </cell>
          <cell r="S49">
            <v>48000000</v>
          </cell>
          <cell r="T49">
            <v>0</v>
          </cell>
          <cell r="U49">
            <v>0</v>
          </cell>
          <cell r="V49">
            <v>0</v>
          </cell>
          <cell r="W49">
            <v>0</v>
          </cell>
        </row>
        <row r="50">
          <cell r="J50">
            <v>784</v>
          </cell>
          <cell r="K50">
            <v>42675</v>
          </cell>
          <cell r="L50" t="str">
            <v>4 CUARTOS SOCIEDAD POR ACCIONES SIMPLIFICADA</v>
          </cell>
          <cell r="M50">
            <v>12</v>
          </cell>
          <cell r="N50" t="str">
            <v>CONTRATO DE PRESTACION DE SERVICIOS</v>
          </cell>
          <cell r="O50">
            <v>1202016</v>
          </cell>
          <cell r="P50">
            <v>42675</v>
          </cell>
          <cell r="Q50" t="str">
            <v>El contratista se obliga con el Fondo de Desarrollo local de Puente Aranda a prestar el servicio de alquiler a monto agotable de los elementos necesarios para el desarrollo de las actividades de recreovia de conformidad con los estudios previos, anexo tec</v>
          </cell>
          <cell r="R50">
            <v>48000000</v>
          </cell>
          <cell r="S50">
            <v>0</v>
          </cell>
          <cell r="T50">
            <v>0</v>
          </cell>
          <cell r="U50">
            <v>48000000</v>
          </cell>
          <cell r="V50">
            <v>0</v>
          </cell>
          <cell r="W50">
            <v>48000000</v>
          </cell>
        </row>
        <row r="51">
          <cell r="J51">
            <v>1016</v>
          </cell>
          <cell r="K51">
            <v>42734</v>
          </cell>
          <cell r="L51" t="str">
            <v>ELITE DEPORTIVA SAS</v>
          </cell>
          <cell r="M51">
            <v>16</v>
          </cell>
          <cell r="N51" t="str">
            <v>CONTRATO DE COMPRAVENTA</v>
          </cell>
          <cell r="O51">
            <v>1572016</v>
          </cell>
          <cell r="P51">
            <v>42734</v>
          </cell>
          <cell r="Q51" t="str">
            <v>El contrato que se pretende celebrar tendra por objeto "lLA ADQUISICION A TITULO DE COMPRAVENTA DE ELEMENTOS DEPORTIVOS Y RECREATIVOS PARA EL DESARROLLO DE LOS COMPONENTES DESTINADAS AL DEPORTE, RECREACION  Y ACTIVIDAD FISICA DE LA ALCALDIA LOCAL DE PUENT</v>
          </cell>
          <cell r="R51">
            <v>153271029</v>
          </cell>
          <cell r="S51">
            <v>0</v>
          </cell>
          <cell r="T51">
            <v>0</v>
          </cell>
          <cell r="U51">
            <v>153271029</v>
          </cell>
          <cell r="V51">
            <v>0</v>
          </cell>
          <cell r="W51">
            <v>153271029</v>
          </cell>
        </row>
        <row r="52">
          <cell r="J52">
            <v>913</v>
          </cell>
          <cell r="K52">
            <v>42730</v>
          </cell>
          <cell r="L52" t="str">
            <v>CITIUS COLOMBIA</v>
          </cell>
          <cell r="M52">
            <v>12</v>
          </cell>
          <cell r="N52" t="str">
            <v>CONTRATO DE PRESTACION DE SERVICIOS</v>
          </cell>
          <cell r="O52">
            <v>1422016</v>
          </cell>
          <cell r="P52">
            <v>42730</v>
          </cell>
          <cell r="Q52" t="str">
            <v>Prestar los servicios logisticos a monto agotable para la ejecucion en actividades de aventura y deporte extrtemo al corregimiento de Tobia Minicipio de Nimaima ( Cundinamarca) de acuerdo con lños estudios previos anexo tecnico, pliego de condiciones y la</v>
          </cell>
          <cell r="R52">
            <v>100200000</v>
          </cell>
          <cell r="S52">
            <v>0</v>
          </cell>
          <cell r="T52">
            <v>0</v>
          </cell>
          <cell r="U52">
            <v>100200000</v>
          </cell>
          <cell r="V52">
            <v>0</v>
          </cell>
          <cell r="W52">
            <v>100200000</v>
          </cell>
        </row>
        <row r="53">
          <cell r="J53">
            <v>738</v>
          </cell>
          <cell r="K53">
            <v>42653</v>
          </cell>
          <cell r="L53" t="str">
            <v>FABIO ANDRES CASTRO RINCON</v>
          </cell>
          <cell r="M53">
            <v>12</v>
          </cell>
          <cell r="N53" t="str">
            <v>CONTRATO DE PRESTACION DE SERVICIOS</v>
          </cell>
          <cell r="O53">
            <v>822016</v>
          </cell>
          <cell r="P53">
            <v>42653</v>
          </cell>
          <cell r="Q53" t="str">
            <v>El contratsita se obliga con el Fondo de Desarrollo Local a prestar sus servicios profesionales como apoyo a la supervision de los contratos y convenios que se suscriban para ejecutar los componentes;: eventos recreativos  y deportivos, promocion de la ac</v>
          </cell>
          <cell r="R53">
            <v>12000000</v>
          </cell>
          <cell r="S53">
            <v>0</v>
          </cell>
          <cell r="T53">
            <v>0</v>
          </cell>
          <cell r="U53">
            <v>12000000</v>
          </cell>
          <cell r="V53">
            <v>6800000</v>
          </cell>
          <cell r="W53">
            <v>5200000</v>
          </cell>
        </row>
        <row r="54">
          <cell r="J54">
            <v>741</v>
          </cell>
          <cell r="K54">
            <v>42655</v>
          </cell>
          <cell r="L54" t="str">
            <v>WILLIAM FERNANDO QUICENO</v>
          </cell>
          <cell r="M54">
            <v>12</v>
          </cell>
          <cell r="N54" t="str">
            <v>CONTRATO DE PRESTACION DE SERVICIOS</v>
          </cell>
          <cell r="O54">
            <v>1042016</v>
          </cell>
          <cell r="P54">
            <v>42655</v>
          </cell>
          <cell r="Q54" t="str">
            <v>El contratista se obliga con el Fondo de Desarrollo Local como instructor deportivo en la ejecucion de las actividades para la implementacion  del componente Escuelas de Formacion Deportiva de la Localidad de Puente Aranda , de acuerdo con los estudios pr</v>
          </cell>
          <cell r="R54">
            <v>4800000</v>
          </cell>
          <cell r="S54">
            <v>0</v>
          </cell>
          <cell r="T54">
            <v>0</v>
          </cell>
          <cell r="U54">
            <v>4800000</v>
          </cell>
          <cell r="V54">
            <v>4080000</v>
          </cell>
          <cell r="W54">
            <v>720000</v>
          </cell>
        </row>
        <row r="55">
          <cell r="J55">
            <v>742</v>
          </cell>
          <cell r="K55">
            <v>42655</v>
          </cell>
          <cell r="L55" t="str">
            <v>OLGA LUCIA URREGO LEON</v>
          </cell>
          <cell r="M55">
            <v>12</v>
          </cell>
          <cell r="N55" t="str">
            <v>CONTRATO DE PRESTACION DE SERVICIOS</v>
          </cell>
          <cell r="O55">
            <v>1012016</v>
          </cell>
          <cell r="P55">
            <v>42655</v>
          </cell>
          <cell r="Q55" t="str">
            <v>El contratsita se obliga con el Fondo de Desarrollo Local a prestar sus servicios como instructor deportivo en la ejecucion de actividades para la implementacion del componente   Habitos y Estilos de Vida saludable en la localidad de Puente Aranda  como i</v>
          </cell>
          <cell r="R55">
            <v>4800000</v>
          </cell>
          <cell r="S55">
            <v>0</v>
          </cell>
          <cell r="T55">
            <v>0</v>
          </cell>
          <cell r="U55">
            <v>4800000</v>
          </cell>
          <cell r="V55">
            <v>4080000</v>
          </cell>
          <cell r="W55">
            <v>720000</v>
          </cell>
        </row>
        <row r="56">
          <cell r="J56">
            <v>743</v>
          </cell>
          <cell r="K56">
            <v>42655</v>
          </cell>
          <cell r="L56" t="str">
            <v>JERONIMO  CARDENAS LINARES</v>
          </cell>
          <cell r="M56">
            <v>12</v>
          </cell>
          <cell r="N56" t="str">
            <v>CONTRATO DE PRESTACION DE SERVICIOS</v>
          </cell>
          <cell r="O56">
            <v>1052016</v>
          </cell>
          <cell r="P56">
            <v>42655</v>
          </cell>
          <cell r="Q56" t="str">
            <v>El contratista se obliga con el Fondo de Desarrollo Local como instructor deportivo en la ejecucion de las actividades para la implementacion  del componente Escuelas de Formacion Deportiva de la Localidad de Puente Aranda , de acuerdo con los estudios pr</v>
          </cell>
          <cell r="R56">
            <v>4800000</v>
          </cell>
          <cell r="S56">
            <v>0</v>
          </cell>
          <cell r="T56">
            <v>0</v>
          </cell>
          <cell r="U56">
            <v>4800000</v>
          </cell>
          <cell r="V56">
            <v>4020000</v>
          </cell>
          <cell r="W56">
            <v>780000</v>
          </cell>
        </row>
        <row r="57">
          <cell r="J57">
            <v>744</v>
          </cell>
          <cell r="K57">
            <v>42655</v>
          </cell>
          <cell r="L57" t="str">
            <v>CAMILO ANDRES VARELA BARRETO</v>
          </cell>
          <cell r="M57">
            <v>12</v>
          </cell>
          <cell r="N57" t="str">
            <v>CONTRATO DE PRESTACION DE SERVICIOS</v>
          </cell>
          <cell r="O57">
            <v>942016</v>
          </cell>
          <cell r="P57">
            <v>42655</v>
          </cell>
          <cell r="Q57" t="str">
            <v>El contratsita se obliga con el Fondo de Desarrollo Local a prestar sus servicios como instructor deportivo en la ejecucion de actividades para la implementacion del componente   Habitos y Estilos de Vida saludable en la localidad de Puente Aranda  como i</v>
          </cell>
          <cell r="R57">
            <v>4800000</v>
          </cell>
          <cell r="S57">
            <v>0</v>
          </cell>
          <cell r="T57">
            <v>0</v>
          </cell>
          <cell r="U57">
            <v>4800000</v>
          </cell>
          <cell r="V57">
            <v>4080000</v>
          </cell>
          <cell r="W57">
            <v>720000</v>
          </cell>
        </row>
        <row r="58">
          <cell r="J58">
            <v>745</v>
          </cell>
          <cell r="K58">
            <v>42655</v>
          </cell>
          <cell r="L58" t="str">
            <v>ROSSEMBERTH  GUTIERREZ AGUILAR</v>
          </cell>
          <cell r="M58">
            <v>12</v>
          </cell>
          <cell r="N58" t="str">
            <v>CONTRATO DE PRESTACION DE SERVICIOS</v>
          </cell>
          <cell r="O58">
            <v>892016</v>
          </cell>
          <cell r="P58">
            <v>42655</v>
          </cell>
          <cell r="Q58" t="str">
            <v>El contratista se obliga con el Fondo de Desarrollo Local como instructor deportivo en la ejecucion de las actividades para la implementacion  del componente Escuelas de Formacion Deportiva de la Localidad de Puente Aranda , de acuerdo con los estudios pr</v>
          </cell>
          <cell r="R58">
            <v>4800000</v>
          </cell>
          <cell r="S58">
            <v>0</v>
          </cell>
          <cell r="T58">
            <v>0</v>
          </cell>
          <cell r="U58">
            <v>4800000</v>
          </cell>
          <cell r="V58">
            <v>2820000</v>
          </cell>
          <cell r="W58">
            <v>1980000</v>
          </cell>
        </row>
        <row r="59">
          <cell r="J59">
            <v>746</v>
          </cell>
          <cell r="K59">
            <v>42655</v>
          </cell>
          <cell r="L59" t="str">
            <v>ZAYRA ALEJANDRA RIAÑO BARRERA</v>
          </cell>
          <cell r="M59">
            <v>12</v>
          </cell>
          <cell r="N59" t="str">
            <v>CONTRATO DE PRESTACION DE SERVICIOS</v>
          </cell>
          <cell r="O59">
            <v>982016</v>
          </cell>
          <cell r="P59">
            <v>42655</v>
          </cell>
          <cell r="Q59" t="str">
            <v>El contratista se obliga con el Fondo de Desarrollo Local como instructor deportivo en la ejecucion de las actividades para la implementacion  del componente Escuelas de Formacion Deportiva de la Localidad de Puente Aranda , de acuerdo con los estudios pr</v>
          </cell>
          <cell r="R59">
            <v>4800000</v>
          </cell>
          <cell r="S59">
            <v>0</v>
          </cell>
          <cell r="T59">
            <v>0</v>
          </cell>
          <cell r="U59">
            <v>4800000</v>
          </cell>
          <cell r="V59">
            <v>4080000</v>
          </cell>
          <cell r="W59">
            <v>720000</v>
          </cell>
        </row>
        <row r="60">
          <cell r="J60">
            <v>747</v>
          </cell>
          <cell r="K60">
            <v>42655</v>
          </cell>
          <cell r="L60" t="str">
            <v>CINDY JULIETH CUELLO SUAREZ</v>
          </cell>
          <cell r="M60">
            <v>12</v>
          </cell>
          <cell r="N60" t="str">
            <v>CONTRATO DE PRESTACION DE SERVICIOS</v>
          </cell>
          <cell r="O60">
            <v>952016</v>
          </cell>
          <cell r="P60">
            <v>42655</v>
          </cell>
          <cell r="Q60" t="str">
            <v xml:space="preserve">El contratsita se obliga con el Fondo de Desarrollo Local a prestar sus servicios como instructor deportivo en la ejecucion de actividades para la implementacion del componente actividad fisica para el adulto mayor  en la localidad de Puente Aranda  como </v>
          </cell>
          <cell r="R60">
            <v>4800000</v>
          </cell>
          <cell r="S60">
            <v>0</v>
          </cell>
          <cell r="T60">
            <v>0</v>
          </cell>
          <cell r="U60">
            <v>4800000</v>
          </cell>
          <cell r="V60">
            <v>4080000</v>
          </cell>
          <cell r="W60">
            <v>720000</v>
          </cell>
        </row>
        <row r="61">
          <cell r="J61">
            <v>750</v>
          </cell>
          <cell r="K61">
            <v>42656</v>
          </cell>
          <cell r="L61" t="str">
            <v>HUGO ALEXANDER RUBIO HERRERA</v>
          </cell>
          <cell r="M61">
            <v>12</v>
          </cell>
          <cell r="N61" t="str">
            <v>CONTRATO DE PRESTACION DE SERVICIOS</v>
          </cell>
          <cell r="O61">
            <v>1072016</v>
          </cell>
          <cell r="P61">
            <v>42656</v>
          </cell>
          <cell r="Q61" t="str">
            <v>El contratista se obliga con el Fondo de Desarrollo Local como instructor deportivo en la ejecucion de las actividades para la implementacion  del componente Escuelas de Formacion Deportiva de la Localidad de Puente Aranda , de acuerdo con los estudios pr</v>
          </cell>
          <cell r="R61">
            <v>4800000</v>
          </cell>
          <cell r="S61">
            <v>0</v>
          </cell>
          <cell r="T61">
            <v>0</v>
          </cell>
          <cell r="U61">
            <v>4800000</v>
          </cell>
          <cell r="V61">
            <v>4020000</v>
          </cell>
          <cell r="W61">
            <v>780000</v>
          </cell>
        </row>
        <row r="62">
          <cell r="J62">
            <v>751</v>
          </cell>
          <cell r="K62">
            <v>42656</v>
          </cell>
          <cell r="L62" t="str">
            <v>ADRIANA MARIA SALAZAR VASQUEZ</v>
          </cell>
          <cell r="M62">
            <v>12</v>
          </cell>
          <cell r="N62" t="str">
            <v>CONTRATO DE PRESTACION DE SERVICIOS</v>
          </cell>
          <cell r="O62">
            <v>912016</v>
          </cell>
          <cell r="P62">
            <v>42656</v>
          </cell>
          <cell r="Q62" t="str">
            <v xml:space="preserve">El contratsita se obliga con el Fondo de Desarrollo Local a prestar sus servicios como instructor deportivo en la ejecucion de actividades para la implementacion del componente actividad fisica para el adulto mayor  en la localidad de Puente Aranda  como </v>
          </cell>
          <cell r="R62">
            <v>4800000</v>
          </cell>
          <cell r="S62">
            <v>0</v>
          </cell>
          <cell r="T62">
            <v>0</v>
          </cell>
          <cell r="U62">
            <v>4800000</v>
          </cell>
          <cell r="V62">
            <v>4020000</v>
          </cell>
          <cell r="W62">
            <v>780000</v>
          </cell>
        </row>
        <row r="63">
          <cell r="J63">
            <v>752</v>
          </cell>
          <cell r="K63">
            <v>42656</v>
          </cell>
          <cell r="L63" t="str">
            <v>JAIRZIÑIHO  GUTIERREZ AGUILAR</v>
          </cell>
          <cell r="M63">
            <v>12</v>
          </cell>
          <cell r="N63" t="str">
            <v>CONTRATO DE PRESTACION DE SERVICIOS</v>
          </cell>
          <cell r="O63">
            <v>882016</v>
          </cell>
          <cell r="P63">
            <v>42656</v>
          </cell>
          <cell r="Q63" t="str">
            <v>El contratista se obliga con el Fondo de Desarrollo Local como instructor deportivo en la ejecucion de las actividades para la implementacion  del componente Escuelas de Formacion Deportiva de la Localidad de Puente Aranda , de acuerdo con los estudios pr</v>
          </cell>
          <cell r="R63">
            <v>4800000</v>
          </cell>
          <cell r="S63">
            <v>0</v>
          </cell>
          <cell r="T63">
            <v>0</v>
          </cell>
          <cell r="U63">
            <v>4800000</v>
          </cell>
          <cell r="V63">
            <v>2760000</v>
          </cell>
          <cell r="W63">
            <v>2040000</v>
          </cell>
        </row>
        <row r="64">
          <cell r="J64">
            <v>753</v>
          </cell>
          <cell r="K64">
            <v>42656</v>
          </cell>
          <cell r="L64" t="str">
            <v>JAVIER ANDRES SANDOVAL BELLO</v>
          </cell>
          <cell r="M64">
            <v>12</v>
          </cell>
          <cell r="N64" t="str">
            <v>CONTRATO DE PRESTACION DE SERVICIOS</v>
          </cell>
          <cell r="O64">
            <v>922016</v>
          </cell>
          <cell r="P64">
            <v>42656</v>
          </cell>
          <cell r="Q64" t="str">
            <v>El contratista se obliga con el Fondo de Desarrollo Local como instructor deportivo en la ejecucion de las actividades para la implementacion  del componente Escuelas de Formacion Deportiva de la Localidad de Puente Aranda , de acuerdo con los estudios pr</v>
          </cell>
          <cell r="R64">
            <v>4800000</v>
          </cell>
          <cell r="S64">
            <v>0</v>
          </cell>
          <cell r="T64">
            <v>0</v>
          </cell>
          <cell r="U64">
            <v>4800000</v>
          </cell>
          <cell r="V64">
            <v>4020000</v>
          </cell>
          <cell r="W64">
            <v>780000</v>
          </cell>
        </row>
        <row r="65">
          <cell r="J65">
            <v>754</v>
          </cell>
          <cell r="K65">
            <v>42656</v>
          </cell>
          <cell r="L65" t="str">
            <v>DIANA LUCIA SANCHEZ PEREZ</v>
          </cell>
          <cell r="M65">
            <v>12</v>
          </cell>
          <cell r="N65" t="str">
            <v>CONTRATO DE PRESTACION DE SERVICIOS</v>
          </cell>
          <cell r="O65">
            <v>972016</v>
          </cell>
          <cell r="P65">
            <v>42656</v>
          </cell>
          <cell r="Q65" t="str">
            <v xml:space="preserve">El contratsita se obliga con el Fondo de Desarrollo Local a prestar sus servicios como instructor deportivo en la ejecucion de actividades para la implementacion del componente actividad fisica para el adulto mayor  en la localidad de Puente Aranda  como </v>
          </cell>
          <cell r="R65">
            <v>4800000</v>
          </cell>
          <cell r="S65">
            <v>0</v>
          </cell>
          <cell r="T65">
            <v>0</v>
          </cell>
          <cell r="U65">
            <v>4800000</v>
          </cell>
          <cell r="V65">
            <v>4020000</v>
          </cell>
          <cell r="W65">
            <v>780000</v>
          </cell>
        </row>
        <row r="66">
          <cell r="J66">
            <v>755</v>
          </cell>
          <cell r="K66">
            <v>42656</v>
          </cell>
          <cell r="L66" t="str">
            <v>JAIME ERLEY GODOY</v>
          </cell>
          <cell r="M66">
            <v>12</v>
          </cell>
          <cell r="N66" t="str">
            <v>CONTRATO DE PRESTACION DE SERVICIOS</v>
          </cell>
          <cell r="O66">
            <v>932016</v>
          </cell>
          <cell r="P66">
            <v>42656</v>
          </cell>
          <cell r="Q66" t="str">
            <v xml:space="preserve">El contratsita se obliga con el Fondo de Desarrollo Local a prestar sus servicios como instructor deportivo en la ejecucion de actividades para la implementacion del componente actividad fisica para el adulto mayor  en la localidad de Puente Aranda  como </v>
          </cell>
          <cell r="R66">
            <v>4800000</v>
          </cell>
          <cell r="S66">
            <v>0</v>
          </cell>
          <cell r="T66">
            <v>0</v>
          </cell>
          <cell r="U66">
            <v>4800000</v>
          </cell>
          <cell r="V66">
            <v>2820000</v>
          </cell>
          <cell r="W66">
            <v>1980000</v>
          </cell>
        </row>
        <row r="67">
          <cell r="J67">
            <v>756</v>
          </cell>
          <cell r="K67">
            <v>42656</v>
          </cell>
          <cell r="L67" t="str">
            <v>CAMILO ANDRES MELO LEON</v>
          </cell>
          <cell r="M67">
            <v>12</v>
          </cell>
          <cell r="N67" t="str">
            <v>CONTRATO DE PRESTACION DE SERVICIOS</v>
          </cell>
          <cell r="O67">
            <v>902016</v>
          </cell>
          <cell r="P67">
            <v>42656</v>
          </cell>
          <cell r="Q67" t="str">
            <v>El contratsita se obliga con el Fondo de Desarrollo Local a prestar sus servicios como instructor deportivo en la ejecucion de actividades para la implementacion del componente   Habitos y Estilos de Vida saludable en la localidad de Puente Aranda  como i</v>
          </cell>
          <cell r="R67">
            <v>4800000</v>
          </cell>
          <cell r="S67">
            <v>0</v>
          </cell>
          <cell r="T67">
            <v>0</v>
          </cell>
          <cell r="U67">
            <v>4800000</v>
          </cell>
          <cell r="V67">
            <v>4020000</v>
          </cell>
          <cell r="W67">
            <v>780000</v>
          </cell>
        </row>
        <row r="68">
          <cell r="J68">
            <v>757</v>
          </cell>
          <cell r="K68">
            <v>42656</v>
          </cell>
          <cell r="L68" t="str">
            <v>CRISTOBAL  ESTUPINAN GARCIA</v>
          </cell>
          <cell r="M68">
            <v>12</v>
          </cell>
          <cell r="N68" t="str">
            <v>CONTRATO DE PRESTACION DE SERVICIOS</v>
          </cell>
          <cell r="O68">
            <v>992016</v>
          </cell>
          <cell r="P68">
            <v>42656</v>
          </cell>
          <cell r="Q68" t="str">
            <v>El contratista se obliga con el Fondo de Desarrollo Local como instructor deportivo en la ejecucion de las actividades para la implementacion  del componente Escuelas de Formacion Deportiva de la Localidad de Puente Aranda , de acuerdo con los estudios pr</v>
          </cell>
          <cell r="R68">
            <v>4800000</v>
          </cell>
          <cell r="S68">
            <v>0</v>
          </cell>
          <cell r="T68">
            <v>0</v>
          </cell>
          <cell r="U68">
            <v>4800000</v>
          </cell>
          <cell r="V68">
            <v>0</v>
          </cell>
          <cell r="W68">
            <v>4800000</v>
          </cell>
        </row>
        <row r="69">
          <cell r="J69">
            <v>758</v>
          </cell>
          <cell r="K69">
            <v>42657</v>
          </cell>
          <cell r="L69" t="str">
            <v>HERNAN FELIPE SOLANO GARCIA</v>
          </cell>
          <cell r="M69">
            <v>12</v>
          </cell>
          <cell r="N69" t="str">
            <v>CONTRATO DE PRESTACION DE SERVICIOS</v>
          </cell>
          <cell r="O69">
            <v>862016</v>
          </cell>
          <cell r="P69">
            <v>42657</v>
          </cell>
          <cell r="Q69" t="str">
            <v>El contratsita se obliga con el Fondo de Desarrollo Local a prestar sus servicios como instructor deportivo en la ejecucion de actividades para la implementacion del componente   Habitos y Estilos de Vida saludable en la localidad de Puente Aranda  como i</v>
          </cell>
          <cell r="R69">
            <v>4800000</v>
          </cell>
          <cell r="S69">
            <v>0</v>
          </cell>
          <cell r="T69">
            <v>0</v>
          </cell>
          <cell r="U69">
            <v>4800000</v>
          </cell>
          <cell r="V69">
            <v>3960000</v>
          </cell>
          <cell r="W69">
            <v>840000</v>
          </cell>
        </row>
        <row r="70">
          <cell r="J70">
            <v>759</v>
          </cell>
          <cell r="K70">
            <v>42657</v>
          </cell>
          <cell r="L70" t="str">
            <v>SINDY VANESSA GOMEZ ORTIZ</v>
          </cell>
          <cell r="M70">
            <v>12</v>
          </cell>
          <cell r="N70" t="str">
            <v>CONTRATO DE PRESTACION DE SERVICIOS</v>
          </cell>
          <cell r="O70">
            <v>1062016</v>
          </cell>
          <cell r="P70">
            <v>42657</v>
          </cell>
          <cell r="Q70" t="str">
            <v>El contratista se obliga con el Fondo de Desarrollo Local como instructor deportivo en la ejecucion de las actividades para la implementacion  del componente Escuelas de Formacion Deportiva de la Localidad de Puente Aranda , de acuerdo con los estudios pr</v>
          </cell>
          <cell r="R70">
            <v>4800000</v>
          </cell>
          <cell r="S70">
            <v>0</v>
          </cell>
          <cell r="T70">
            <v>0</v>
          </cell>
          <cell r="U70">
            <v>4800000</v>
          </cell>
          <cell r="V70">
            <v>3960000</v>
          </cell>
          <cell r="W70">
            <v>840000</v>
          </cell>
        </row>
        <row r="71">
          <cell r="J71">
            <v>760</v>
          </cell>
          <cell r="K71">
            <v>42657</v>
          </cell>
          <cell r="L71" t="str">
            <v>HENRY SAMUEL ROMERO UMAÑA</v>
          </cell>
          <cell r="M71">
            <v>12</v>
          </cell>
          <cell r="N71" t="str">
            <v>CONTRATO DE PRESTACION DE SERVICIOS</v>
          </cell>
          <cell r="O71">
            <v>962016</v>
          </cell>
          <cell r="P71">
            <v>42657</v>
          </cell>
          <cell r="Q71" t="str">
            <v>El contratista se obliga con el Fondo de Desarrollo Local como instructor deportivo en la ejecucion de las actividades para la implementacion  del componente Escuelas de Formacion Deportiva de la Localidad de Puente Aranda , de acuerdo con los estudios pr</v>
          </cell>
          <cell r="R71">
            <v>4800000</v>
          </cell>
          <cell r="S71">
            <v>0</v>
          </cell>
          <cell r="T71">
            <v>0</v>
          </cell>
          <cell r="U71">
            <v>4800000</v>
          </cell>
          <cell r="V71">
            <v>3960000</v>
          </cell>
          <cell r="W71">
            <v>840000</v>
          </cell>
        </row>
        <row r="72">
          <cell r="J72">
            <v>761</v>
          </cell>
          <cell r="K72">
            <v>42657</v>
          </cell>
          <cell r="L72" t="str">
            <v>JUAN SEBASTIAN RODRIGUEZ LEON</v>
          </cell>
          <cell r="M72">
            <v>12</v>
          </cell>
          <cell r="N72" t="str">
            <v>CONTRATO DE PRESTACION DE SERVICIOS</v>
          </cell>
          <cell r="O72">
            <v>1032016</v>
          </cell>
          <cell r="P72">
            <v>42657</v>
          </cell>
          <cell r="Q72" t="str">
            <v>El contratsita se obliga con el Fondo de Desarrollo Local a prestar sus servicios como instructor deportivo en la ejecucion de actividades para la implementacion del componente   Habitos y Estilos de Vida saludable en la localidad de Puente Aranda  como i</v>
          </cell>
          <cell r="R72">
            <v>4800000</v>
          </cell>
          <cell r="S72">
            <v>0</v>
          </cell>
          <cell r="T72">
            <v>0</v>
          </cell>
          <cell r="U72">
            <v>4800000</v>
          </cell>
          <cell r="V72">
            <v>3960000</v>
          </cell>
          <cell r="W72">
            <v>840000</v>
          </cell>
        </row>
        <row r="73">
          <cell r="J73">
            <v>762</v>
          </cell>
          <cell r="K73">
            <v>42657</v>
          </cell>
          <cell r="L73" t="str">
            <v>YERALDIN LISETT DIAZ REINA</v>
          </cell>
          <cell r="M73">
            <v>12</v>
          </cell>
          <cell r="N73" t="str">
            <v>CONTRATO DE PRESTACION DE SERVICIOS</v>
          </cell>
          <cell r="O73">
            <v>1022016</v>
          </cell>
          <cell r="P73">
            <v>42657</v>
          </cell>
          <cell r="Q73" t="str">
            <v>El contratista se obliga con el Fondo de Desarrollo Local como instructor deportivo en la ejecucion de las actividades para la implementacion  del componente Escuelas de Formacion Deportiva de la Localidad de Puente Aranda , de acuerdo con los estudios pr</v>
          </cell>
          <cell r="R73">
            <v>4800000</v>
          </cell>
          <cell r="S73">
            <v>0</v>
          </cell>
          <cell r="T73">
            <v>0</v>
          </cell>
          <cell r="U73">
            <v>4800000</v>
          </cell>
          <cell r="V73">
            <v>3960000</v>
          </cell>
          <cell r="W73">
            <v>840000</v>
          </cell>
        </row>
        <row r="74">
          <cell r="J74">
            <v>763</v>
          </cell>
          <cell r="K74">
            <v>42657</v>
          </cell>
          <cell r="L74" t="str">
            <v>DIANA MARCELA RONDON PEÑA</v>
          </cell>
          <cell r="M74">
            <v>12</v>
          </cell>
          <cell r="N74" t="str">
            <v>CONTRATO DE PRESTACION DE SERVICIOS</v>
          </cell>
          <cell r="O74">
            <v>1092016</v>
          </cell>
          <cell r="P74">
            <v>42657</v>
          </cell>
          <cell r="Q74" t="str">
            <v>El contratsita se obliga con el Fondo de Desarrollo Local a prestar sus servicios como instructor deportivo en la ejecucion de actividades para la implementacion del componente   Habitos y Estilos de Vida saludable en la localidad de Puente Aranda  como i</v>
          </cell>
          <cell r="R74">
            <v>4800000</v>
          </cell>
          <cell r="S74">
            <v>0</v>
          </cell>
          <cell r="T74">
            <v>0</v>
          </cell>
          <cell r="U74">
            <v>4800000</v>
          </cell>
          <cell r="V74">
            <v>3360000</v>
          </cell>
          <cell r="W74">
            <v>1440000</v>
          </cell>
        </row>
        <row r="75">
          <cell r="J75">
            <v>764</v>
          </cell>
          <cell r="K75">
            <v>42657</v>
          </cell>
          <cell r="L75" t="str">
            <v>SERGIO ALEJANDRO PARRA CARDONA</v>
          </cell>
          <cell r="M75">
            <v>12</v>
          </cell>
          <cell r="N75" t="str">
            <v>CONTRATO DE PRESTACION DE SERVICIOS</v>
          </cell>
          <cell r="O75">
            <v>1082016</v>
          </cell>
          <cell r="P75">
            <v>42657</v>
          </cell>
          <cell r="Q75" t="str">
            <v>El contratsita se obliga con el Fondo de Desarrollo Local a prestar sus servicios como instructor deportivo en la ejecucion de actividades para la implementacion del componente   Habitos y Estilos de Vida saludable en la localidad de Puente Aranda  como i</v>
          </cell>
          <cell r="R75">
            <v>4800000</v>
          </cell>
          <cell r="S75">
            <v>0</v>
          </cell>
          <cell r="T75">
            <v>0</v>
          </cell>
          <cell r="U75">
            <v>4800000</v>
          </cell>
          <cell r="V75">
            <v>3720000</v>
          </cell>
          <cell r="W75">
            <v>1080000</v>
          </cell>
        </row>
        <row r="76">
          <cell r="J76">
            <v>765</v>
          </cell>
          <cell r="K76">
            <v>42657</v>
          </cell>
          <cell r="L76" t="str">
            <v>LUIS CARLOS JAMES ERAZO BARRERO</v>
          </cell>
          <cell r="M76">
            <v>12</v>
          </cell>
          <cell r="N76" t="str">
            <v>CONTRATO DE PRESTACION DE SERVICIOS</v>
          </cell>
          <cell r="O76">
            <v>872016</v>
          </cell>
          <cell r="P76">
            <v>42657</v>
          </cell>
          <cell r="Q76" t="str">
            <v>El contratista se obliga con el Fondo de Desarrollo Local como instructor deportivo en la ejecucion de las actividades para la implementacion  del componente Escuelas de Formacion Deportiva de la Localidad de Puente Aranda , de acuerdo con los estudios pr</v>
          </cell>
          <cell r="R76">
            <v>4800000</v>
          </cell>
          <cell r="S76">
            <v>0</v>
          </cell>
          <cell r="T76">
            <v>0</v>
          </cell>
          <cell r="U76">
            <v>4800000</v>
          </cell>
          <cell r="V76">
            <v>3960000</v>
          </cell>
          <cell r="W76">
            <v>840000</v>
          </cell>
        </row>
        <row r="77">
          <cell r="J77">
            <v>767</v>
          </cell>
          <cell r="K77">
            <v>42661</v>
          </cell>
          <cell r="L77" t="str">
            <v>PABLO CESAR GARCIA RINCON</v>
          </cell>
          <cell r="M77">
            <v>12</v>
          </cell>
          <cell r="N77" t="str">
            <v>CONTRATO DE PRESTACION DE SERVICIOS</v>
          </cell>
          <cell r="O77">
            <v>1122016</v>
          </cell>
          <cell r="P77">
            <v>42661</v>
          </cell>
          <cell r="Q77" t="str">
            <v xml:space="preserve">El contratsita se obliga con el Fondo de Desarrollo Local a prestar sus servicios como instructor deportivo en la ejecucion de actividades para la implementacion del componente actividad fisica para el adulto mayor  en la localidad de Puente Aranda  como </v>
          </cell>
          <cell r="R77">
            <v>4800000</v>
          </cell>
          <cell r="S77">
            <v>0</v>
          </cell>
          <cell r="T77">
            <v>0</v>
          </cell>
          <cell r="U77">
            <v>4800000</v>
          </cell>
          <cell r="V77">
            <v>2580000</v>
          </cell>
          <cell r="W77">
            <v>2220000</v>
          </cell>
        </row>
        <row r="78">
          <cell r="J78">
            <v>770</v>
          </cell>
          <cell r="K78">
            <v>42662</v>
          </cell>
          <cell r="L78" t="str">
            <v>CRISTIAN CAMILO BELALCAZAR CARVAJAL</v>
          </cell>
          <cell r="M78">
            <v>12</v>
          </cell>
          <cell r="N78" t="str">
            <v>CONTRATO DE PRESTACION DE SERVICIOS</v>
          </cell>
          <cell r="O78">
            <v>1002016</v>
          </cell>
          <cell r="P78">
            <v>42662</v>
          </cell>
          <cell r="Q78" t="str">
            <v>El contratsita se obliga con el Fondo de Desarrollo Local a prestar sus servicios como instructor deportivo en la ejecucion de actividades para la implementacion del componente   Habitos y Estilos de Vida saludable en la localidad de Puente Aranda  como i</v>
          </cell>
          <cell r="R78">
            <v>4800000</v>
          </cell>
          <cell r="S78">
            <v>4800000</v>
          </cell>
          <cell r="T78">
            <v>0</v>
          </cell>
          <cell r="U78">
            <v>0</v>
          </cell>
          <cell r="V78">
            <v>0</v>
          </cell>
          <cell r="W78">
            <v>0</v>
          </cell>
        </row>
        <row r="79">
          <cell r="J79">
            <v>771</v>
          </cell>
          <cell r="K79">
            <v>42662</v>
          </cell>
          <cell r="L79" t="str">
            <v>CRISTIAN CAMILO BELALCAZAR CARVAJAL</v>
          </cell>
          <cell r="M79">
            <v>12</v>
          </cell>
          <cell r="N79" t="str">
            <v>CONTRATO DE PRESTACION DE SERVICIOS</v>
          </cell>
          <cell r="O79">
            <v>1002016</v>
          </cell>
          <cell r="P79">
            <v>42662</v>
          </cell>
          <cell r="Q79" t="str">
            <v>El contratsita se obliga con el Fondo de Desarrollo Local a prestar sus servicios como instructor deportivo en la ejecucion de actividades para la implementacion del componente   Habitos y Estilos de Vida saludable en la localidad de Puente Aranda  como i</v>
          </cell>
          <cell r="R79">
            <v>4800000</v>
          </cell>
          <cell r="S79">
            <v>0</v>
          </cell>
          <cell r="T79">
            <v>0</v>
          </cell>
          <cell r="U79">
            <v>4800000</v>
          </cell>
          <cell r="V79">
            <v>3660000</v>
          </cell>
          <cell r="W79">
            <v>1140000</v>
          </cell>
        </row>
        <row r="80">
          <cell r="J80">
            <v>772</v>
          </cell>
          <cell r="K80">
            <v>42662</v>
          </cell>
          <cell r="L80" t="str">
            <v>KENIER FEDERICO PALACIOS MONROY</v>
          </cell>
          <cell r="M80">
            <v>12</v>
          </cell>
          <cell r="N80" t="str">
            <v>CONTRATO DE PRESTACION DE SERVICIOS</v>
          </cell>
          <cell r="O80">
            <v>812016</v>
          </cell>
          <cell r="P80">
            <v>42662</v>
          </cell>
          <cell r="Q80" t="str">
            <v xml:space="preserve">El contratsita se obliga con el Fondo de Desarrollo Local a prestar sus servicios profesionales para la coordinacion de los componentes habitos y estilos de vida saludable , formacion deportiva y actividades fisica para el adulto mayor en la localidad de </v>
          </cell>
          <cell r="R80">
            <v>9167000</v>
          </cell>
          <cell r="S80">
            <v>0</v>
          </cell>
          <cell r="T80">
            <v>0</v>
          </cell>
          <cell r="U80">
            <v>9167000</v>
          </cell>
          <cell r="V80">
            <v>3500000</v>
          </cell>
          <cell r="W80">
            <v>5667000</v>
          </cell>
        </row>
        <row r="81">
          <cell r="J81">
            <v>800</v>
          </cell>
          <cell r="K81">
            <v>42676</v>
          </cell>
          <cell r="L81" t="str">
            <v>HENRY GIANCARLO GUEVARA MILA</v>
          </cell>
          <cell r="M81">
            <v>12</v>
          </cell>
          <cell r="N81" t="str">
            <v>CONTRATO DE PRESTACION DE SERVICIOS</v>
          </cell>
          <cell r="O81">
            <v>110</v>
          </cell>
          <cell r="P81">
            <v>42676</v>
          </cell>
          <cell r="Q81" t="str">
            <v>El contratsita se obliga con el Fondo de Desarrollo Local a prestar sus servicios como instructor deportivo en la ejecucion de actividades para la implementacion del componente   Habitos y Estilos de Vida saludable en la localidad de Puente Aranda  como i</v>
          </cell>
          <cell r="R81">
            <v>4800000</v>
          </cell>
          <cell r="S81">
            <v>0</v>
          </cell>
          <cell r="T81">
            <v>0</v>
          </cell>
          <cell r="U81">
            <v>4800000</v>
          </cell>
          <cell r="V81">
            <v>2820000</v>
          </cell>
          <cell r="W81">
            <v>1980000</v>
          </cell>
        </row>
        <row r="82">
          <cell r="J82">
            <v>830</v>
          </cell>
          <cell r="K82">
            <v>42697</v>
          </cell>
          <cell r="L82" t="str">
            <v>JAIRO HUMBERTO MURCIA HERRERA</v>
          </cell>
          <cell r="M82">
            <v>12</v>
          </cell>
          <cell r="N82" t="str">
            <v>CONTRATO DE PRESTACION DE SERVICIOS</v>
          </cell>
          <cell r="O82">
            <v>1292016</v>
          </cell>
          <cell r="P82">
            <v>42697</v>
          </cell>
          <cell r="Q82" t="str">
            <v>El contratista se obliga con el Fondo de Desarrollo Local de Puente Aranda a entregar a titulo de compraventa los uniformes deportivos para apoyo de los juegos interbarriales segun las especificaciones tecnicas, estudio previo y propuesta presentada</v>
          </cell>
          <cell r="R82">
            <v>15000000</v>
          </cell>
          <cell r="S82">
            <v>15000000</v>
          </cell>
          <cell r="T82">
            <v>0</v>
          </cell>
          <cell r="U82">
            <v>0</v>
          </cell>
          <cell r="V82">
            <v>0</v>
          </cell>
          <cell r="W82">
            <v>0</v>
          </cell>
        </row>
        <row r="83">
          <cell r="J83">
            <v>831</v>
          </cell>
          <cell r="K83">
            <v>42697</v>
          </cell>
          <cell r="L83" t="str">
            <v>JAIRO HUMBERTO MURCIA HERRERA</v>
          </cell>
          <cell r="M83">
            <v>12</v>
          </cell>
          <cell r="N83" t="str">
            <v>CONTRATO DE PRESTACION DE SERVICIOS</v>
          </cell>
          <cell r="O83">
            <v>1292016</v>
          </cell>
          <cell r="P83">
            <v>42697</v>
          </cell>
          <cell r="Q83" t="str">
            <v>El contratista se obliga con el Fondo de Desarrollo Local de Puente Aranda a entregar a titulo de compraventa los uniformes deportivos para apoyo de los juegos interbarriales segun las especificaciones tecnicas, estudio previo y propuesta presentada</v>
          </cell>
          <cell r="R83">
            <v>15000000</v>
          </cell>
          <cell r="S83">
            <v>0</v>
          </cell>
          <cell r="T83">
            <v>0</v>
          </cell>
          <cell r="U83">
            <v>15000000</v>
          </cell>
          <cell r="V83">
            <v>0</v>
          </cell>
          <cell r="W83">
            <v>15000000</v>
          </cell>
        </row>
        <row r="84">
          <cell r="J84">
            <v>840</v>
          </cell>
          <cell r="K84">
            <v>42698</v>
          </cell>
          <cell r="L84" t="str">
            <v>CORPORACION ESTRATEGICA EN GESTION E INTEGRACION COLOMBIA</v>
          </cell>
          <cell r="M84">
            <v>12</v>
          </cell>
          <cell r="N84" t="str">
            <v>CONTRATO DE PRESTACION DE SERVICIOS</v>
          </cell>
          <cell r="O84">
            <v>1302016</v>
          </cell>
          <cell r="P84">
            <v>42698</v>
          </cell>
          <cell r="Q84" t="str">
            <v>Realizar los juegos comunales Puente Aranda 2016 de acuerdo a los estudios previos , anexo tecnico pliego de condiciones y la propuesta presentada</v>
          </cell>
          <cell r="R84">
            <v>92761376</v>
          </cell>
          <cell r="S84">
            <v>0</v>
          </cell>
          <cell r="T84">
            <v>0</v>
          </cell>
          <cell r="U84">
            <v>92761376</v>
          </cell>
          <cell r="V84">
            <v>0</v>
          </cell>
          <cell r="W84">
            <v>92761376</v>
          </cell>
        </row>
        <row r="85">
          <cell r="J85">
            <v>912</v>
          </cell>
          <cell r="K85">
            <v>42730</v>
          </cell>
          <cell r="L85" t="str">
            <v>CITIUS COLOMBIA</v>
          </cell>
          <cell r="M85">
            <v>12</v>
          </cell>
          <cell r="N85" t="str">
            <v>CONTRATO DE PRESTACION DE SERVICIOS</v>
          </cell>
          <cell r="O85">
            <v>1422016</v>
          </cell>
          <cell r="P85">
            <v>42730</v>
          </cell>
          <cell r="Q85" t="str">
            <v>Prestar los servicios logisticos a monto agotable para la ejecucion en actividades de aventura y deporte extrtemo al corregimiento de Tobia Minicipio de Nimaima ( Cundinamarca) de acuerdo con lños estudios previos anexo tecnico, pliego de condiciones y la</v>
          </cell>
          <cell r="R85">
            <v>100200000</v>
          </cell>
          <cell r="S85">
            <v>100200000</v>
          </cell>
          <cell r="T85">
            <v>0</v>
          </cell>
          <cell r="U85">
            <v>0</v>
          </cell>
          <cell r="V85">
            <v>0</v>
          </cell>
          <cell r="W85">
            <v>0</v>
          </cell>
        </row>
        <row r="86">
          <cell r="J86">
            <v>1012</v>
          </cell>
          <cell r="K86">
            <v>42734</v>
          </cell>
          <cell r="L86" t="str">
            <v>FABIO ANDRES CASTRO RINCON</v>
          </cell>
          <cell r="M86">
            <v>12</v>
          </cell>
          <cell r="N86" t="str">
            <v>CONTRATO DE PRESTACION DE SERVICIOS</v>
          </cell>
          <cell r="O86">
            <v>822016</v>
          </cell>
          <cell r="P86">
            <v>42734</v>
          </cell>
          <cell r="Q86" t="str">
            <v>ADICION CPS 82 de 2016 2 El contratista se obliga con el FDL -PA a prestar sus servicios profesinales como apoyo a la superviscion de los contratos y convenios que se suscruban para ejecutar los componentes : eVENTOS RECREATIVOS y deportivos , promocion d</v>
          </cell>
          <cell r="R86">
            <v>2800000</v>
          </cell>
          <cell r="S86">
            <v>0</v>
          </cell>
          <cell r="T86">
            <v>0</v>
          </cell>
          <cell r="U86">
            <v>2800000</v>
          </cell>
          <cell r="V86">
            <v>0</v>
          </cell>
          <cell r="W86">
            <v>2800000</v>
          </cell>
        </row>
        <row r="87">
          <cell r="J87">
            <v>969</v>
          </cell>
          <cell r="K87">
            <v>42734</v>
          </cell>
          <cell r="L87" t="str">
            <v>UNIVERSIDAD DISTRITAL FRANCISCO JOSE DE CALDAS</v>
          </cell>
          <cell r="M87">
            <v>11</v>
          </cell>
          <cell r="N87" t="str">
            <v>CONTRATOS INTERADMINISTRATIVOS</v>
          </cell>
          <cell r="O87">
            <v>1402016</v>
          </cell>
          <cell r="P87">
            <v>42734</v>
          </cell>
          <cell r="Q87" t="str">
            <v>Realizar el proyecto denomidano Guardianes Ambientales 2016 de acuerdo con la formulacion del proyecto, estudios previos, anexo tecnico y la propuesta del contratista, documentos que hacen parte integral del contrato</v>
          </cell>
          <cell r="R87">
            <v>149991686</v>
          </cell>
          <cell r="S87">
            <v>0</v>
          </cell>
          <cell r="T87">
            <v>0</v>
          </cell>
          <cell r="U87">
            <v>149991686</v>
          </cell>
          <cell r="V87">
            <v>0</v>
          </cell>
          <cell r="W87">
            <v>149991686</v>
          </cell>
        </row>
        <row r="88">
          <cell r="J88">
            <v>885</v>
          </cell>
          <cell r="K88">
            <v>42716</v>
          </cell>
          <cell r="L88" t="str">
            <v>CONSORCIO VM</v>
          </cell>
          <cell r="M88">
            <v>73</v>
          </cell>
          <cell r="N88" t="str">
            <v>CONTRATO DE OBRA PUBLICA</v>
          </cell>
          <cell r="O88">
            <v>1442015</v>
          </cell>
          <cell r="P88">
            <v>42716</v>
          </cell>
          <cell r="Q88" t="str">
            <v>Ejercer la interventoria tecnica, admiistrativa , financiera, legal, social y ambiental al contrato de obra publica cuyo objeto es realizar el mantenimiento y mejoramiento de los parques de la localidad</v>
          </cell>
          <cell r="R88">
            <v>31470800</v>
          </cell>
          <cell r="S88">
            <v>0</v>
          </cell>
          <cell r="T88">
            <v>0</v>
          </cell>
          <cell r="U88">
            <v>31470800</v>
          </cell>
          <cell r="V88">
            <v>0</v>
          </cell>
          <cell r="W88">
            <v>31470800</v>
          </cell>
        </row>
        <row r="89">
          <cell r="J89">
            <v>953</v>
          </cell>
          <cell r="K89">
            <v>42733</v>
          </cell>
          <cell r="L89" t="str">
            <v>AMERICANA CORP S A S</v>
          </cell>
          <cell r="M89">
            <v>73</v>
          </cell>
          <cell r="N89" t="str">
            <v>CONTRATO DE OBRA PUBLICA</v>
          </cell>
          <cell r="O89">
            <v>1542016</v>
          </cell>
          <cell r="P89">
            <v>42733</v>
          </cell>
          <cell r="Q89" t="str">
            <v>Contartar a preciosn unitarios fijos sin formula de ajuste  y a monto agotable el mantenimiento, remodelacion, adecuacion, recuperacion inyegral preventiva y correctiva  e infraestructura fisica  de los parques  catalogados como vecinales  y de bolsillo u</v>
          </cell>
          <cell r="R89">
            <v>1227300000</v>
          </cell>
          <cell r="S89">
            <v>1227300000</v>
          </cell>
          <cell r="T89">
            <v>0</v>
          </cell>
          <cell r="U89">
            <v>0</v>
          </cell>
          <cell r="V89">
            <v>0</v>
          </cell>
          <cell r="W89">
            <v>0</v>
          </cell>
        </row>
        <row r="90">
          <cell r="J90">
            <v>954</v>
          </cell>
          <cell r="K90">
            <v>42733</v>
          </cell>
          <cell r="L90" t="str">
            <v>AMERICANA CORP S A S</v>
          </cell>
          <cell r="M90">
            <v>12</v>
          </cell>
          <cell r="N90" t="str">
            <v>CONTRATO DE PRESTACION DE SERVICIOS</v>
          </cell>
          <cell r="O90">
            <v>1542016</v>
          </cell>
          <cell r="P90">
            <v>42733</v>
          </cell>
          <cell r="Q90" t="str">
            <v>Contartar a preciosn unitarios fijos sin formula de ajuste  y a monto agotable el mantenimiento, remodelacion, adecuacion, recuperacion inyegral preventiva y correctiva  e infraestructura fisica  de los parques  catalogados como vecinales  y de bolsillo u</v>
          </cell>
          <cell r="R90">
            <v>1227300000</v>
          </cell>
          <cell r="S90">
            <v>0</v>
          </cell>
          <cell r="T90">
            <v>0</v>
          </cell>
          <cell r="U90">
            <v>1227300000</v>
          </cell>
          <cell r="V90">
            <v>0</v>
          </cell>
          <cell r="W90">
            <v>1227300000</v>
          </cell>
        </row>
        <row r="91">
          <cell r="J91">
            <v>965</v>
          </cell>
          <cell r="K91">
            <v>42733</v>
          </cell>
          <cell r="L91" t="str">
            <v>DAM SOLUCIONES E INGENIERIA SAS</v>
          </cell>
          <cell r="M91">
            <v>43</v>
          </cell>
          <cell r="N91" t="str">
            <v>CONTRATO DE INTERVENTORIA</v>
          </cell>
          <cell r="O91">
            <v>1582016</v>
          </cell>
          <cell r="P91">
            <v>42733</v>
          </cell>
          <cell r="Q91" t="str">
            <v>Interventoria tecnica administrativa y financiera del contrato de obra publica ( FDLPA-LP-2016) cuyo objeto es "contratar a precios unitarios  fijos sin formula de ajuste y amonto agotable el mantenimiento , remodelñacion , adecuacion, recuperacion integr</v>
          </cell>
          <cell r="R91">
            <v>96184874</v>
          </cell>
          <cell r="S91">
            <v>96184874</v>
          </cell>
          <cell r="T91">
            <v>0</v>
          </cell>
          <cell r="U91">
            <v>0</v>
          </cell>
          <cell r="V91">
            <v>0</v>
          </cell>
          <cell r="W91">
            <v>0</v>
          </cell>
        </row>
        <row r="92">
          <cell r="J92">
            <v>967</v>
          </cell>
          <cell r="K92">
            <v>42734</v>
          </cell>
          <cell r="L92" t="str">
            <v>DAM SOLUCIONES E INGENIERIA SAS</v>
          </cell>
          <cell r="M92">
            <v>43</v>
          </cell>
          <cell r="N92" t="str">
            <v>CONTRATO DE INTERVENTORIA</v>
          </cell>
          <cell r="O92">
            <v>1582016</v>
          </cell>
          <cell r="P92">
            <v>42734</v>
          </cell>
          <cell r="Q92" t="str">
            <v>INTERVENTORIA TECNICA ADMINISTRATIVA Y FINANCIERA DEL CONTRATO DE OBRA PUBLICA ( FDLPA-LP-024-2016) CUYO OBJETO ES "CONTRATAR A PRECIOS UNITARIOS  FIJOS SIN FORMULA DE AJUSTE Y AMONTO AGOTABLE EL MANTENIMIENTO , REMODELÑACION , ADECUACION, RECUPERACION IN</v>
          </cell>
          <cell r="R92">
            <v>96184874</v>
          </cell>
          <cell r="S92">
            <v>96184874</v>
          </cell>
          <cell r="T92">
            <v>0</v>
          </cell>
          <cell r="U92">
            <v>0</v>
          </cell>
          <cell r="V92">
            <v>0</v>
          </cell>
          <cell r="W92">
            <v>0</v>
          </cell>
        </row>
        <row r="93">
          <cell r="J93">
            <v>968</v>
          </cell>
          <cell r="K93">
            <v>42734</v>
          </cell>
          <cell r="L93" t="str">
            <v>DAM SOLUCIONES E INGENIERIA SAS</v>
          </cell>
          <cell r="M93">
            <v>43</v>
          </cell>
          <cell r="N93" t="str">
            <v>CONTRATO DE INTERVENTORIA</v>
          </cell>
          <cell r="O93">
            <v>1582016</v>
          </cell>
          <cell r="P93">
            <v>42734</v>
          </cell>
          <cell r="Q93" t="str">
            <v>INTERVENTORIA TECNICA ADMINISTRATIVA Y FINANCIERA DEL CONTRATO DE OBRA PUBLICA ( FDLPA-LP-024-2016) CUYO OBJETO ES "CONTRATAR A PRECIOS UNITARIOS  FIJOS SIN FORMULA DE AJUSTE Y AMONTO AGOTABLE EL MANTENIMIENTO , REMODELÑACION , ADECUACION, RECUPERACION IN</v>
          </cell>
          <cell r="R93">
            <v>96184874</v>
          </cell>
          <cell r="S93">
            <v>0</v>
          </cell>
          <cell r="T93">
            <v>0</v>
          </cell>
          <cell r="U93">
            <v>96184874</v>
          </cell>
          <cell r="V93">
            <v>0</v>
          </cell>
          <cell r="W93">
            <v>96184874</v>
          </cell>
        </row>
        <row r="94">
          <cell r="J94">
            <v>843</v>
          </cell>
          <cell r="K94">
            <v>42698</v>
          </cell>
          <cell r="L94" t="str">
            <v>CONSORCIO VM</v>
          </cell>
          <cell r="M94">
            <v>14</v>
          </cell>
          <cell r="N94" t="str">
            <v>CONTRATO DE OBRA</v>
          </cell>
          <cell r="O94">
            <v>144</v>
          </cell>
          <cell r="P94">
            <v>42393</v>
          </cell>
          <cell r="Q94" t="str">
            <v>ADICION CTO OBRA 144-2015.EL CONTRATISTA SE OBLIGA CON EL FONDO DE DESARROLLO LOCAL DE PUENTE ARANDA LA CONSTRUCCION DE LA PRIMERA FASE DEL PARQUE URBANIZACION INDUSTRIAL GORGONZOLA CODIGO IDRD 16-004, DE CONFORMIDAD CON LOS PLIEGOS DE CONDICIONES, ESTUDI</v>
          </cell>
          <cell r="R94">
            <v>145000000</v>
          </cell>
          <cell r="S94">
            <v>0</v>
          </cell>
          <cell r="T94">
            <v>0</v>
          </cell>
          <cell r="U94">
            <v>145000000</v>
          </cell>
          <cell r="V94">
            <v>0</v>
          </cell>
          <cell r="W94">
            <v>145000000</v>
          </cell>
        </row>
        <row r="95">
          <cell r="J95">
            <v>366</v>
          </cell>
          <cell r="K95">
            <v>42440</v>
          </cell>
          <cell r="L95" t="str">
            <v>UNION TEMPORAL VIAS PUENTE ARANDA</v>
          </cell>
          <cell r="M95">
            <v>73</v>
          </cell>
          <cell r="N95" t="str">
            <v>CONTRATO DE OBRA PUBLICA</v>
          </cell>
          <cell r="O95">
            <v>992013</v>
          </cell>
          <cell r="P95">
            <v>42440</v>
          </cell>
          <cell r="Q95" t="str">
            <v>Adicion al Convenio Interadministrativo N 104 de 2013 celebrado con la Universidad Nacional</v>
          </cell>
          <cell r="R95">
            <v>184053591</v>
          </cell>
          <cell r="S95">
            <v>0</v>
          </cell>
          <cell r="T95">
            <v>0</v>
          </cell>
          <cell r="U95">
            <v>184053591</v>
          </cell>
          <cell r="V95">
            <v>0</v>
          </cell>
          <cell r="W95">
            <v>184053591</v>
          </cell>
        </row>
        <row r="96">
          <cell r="J96">
            <v>697</v>
          </cell>
          <cell r="K96">
            <v>42614</v>
          </cell>
          <cell r="L96" t="str">
            <v>CONSORCIO INFRAESTRUCTURA VIAL SIP</v>
          </cell>
          <cell r="M96">
            <v>14</v>
          </cell>
          <cell r="N96" t="str">
            <v>CONTRATO DE OBRA</v>
          </cell>
          <cell r="O96">
            <v>742015</v>
          </cell>
          <cell r="P96">
            <v>42614</v>
          </cell>
          <cell r="Q96" t="str">
            <v>ADICION-EL FONDO DE DESARROLLO LOCAL DE PUENTE ARANDA ESTA INTERESADO EN CONTRATAR EL DESARROLLO Y EJECUCION A PRECIOS UNITARIOS FIJOS SIN FORMULA DE REAJUSTE , LOS ESTUDIOS DISEÑOS , EL MANTENIMIENTO Y/O LA REHABILITACION DE LA MALLA VIAL LOCAL DE PUENTE</v>
          </cell>
          <cell r="R96">
            <v>2225000000</v>
          </cell>
          <cell r="S96">
            <v>0</v>
          </cell>
          <cell r="T96">
            <v>0</v>
          </cell>
          <cell r="U96">
            <v>2225000000</v>
          </cell>
          <cell r="V96">
            <v>274151034</v>
          </cell>
          <cell r="W96">
            <v>1950848966</v>
          </cell>
        </row>
        <row r="97">
          <cell r="J97">
            <v>698</v>
          </cell>
          <cell r="K97">
            <v>42614</v>
          </cell>
          <cell r="L97" t="str">
            <v>MAB INGENIERIA DE VALOR S A</v>
          </cell>
          <cell r="M97">
            <v>43</v>
          </cell>
          <cell r="N97" t="str">
            <v>CONTRATO DE INTERVENTORIA</v>
          </cell>
          <cell r="O97">
            <v>1152015</v>
          </cell>
          <cell r="P97">
            <v>42614</v>
          </cell>
          <cell r="Q97" t="str">
            <v>Ejercer la interventoria tecnica , administraiva y financiera , legal , social  y ambiental al contrato de obra publica cuyo objeto es : el desarrollo y ejecucion a preciosb unitarios fijos sin formula de reajuste , los estudios y diseños el mantenimiento</v>
          </cell>
          <cell r="R97">
            <v>209276760</v>
          </cell>
          <cell r="S97">
            <v>0</v>
          </cell>
          <cell r="T97">
            <v>0</v>
          </cell>
          <cell r="U97">
            <v>209276760</v>
          </cell>
          <cell r="V97">
            <v>0</v>
          </cell>
          <cell r="W97">
            <v>209276760</v>
          </cell>
        </row>
        <row r="98">
          <cell r="J98">
            <v>920</v>
          </cell>
          <cell r="K98">
            <v>42730</v>
          </cell>
          <cell r="L98" t="str">
            <v>CONSTRUCCIONES BENAVIDES INGENIEROS CONTRATISTAS SAS</v>
          </cell>
          <cell r="M98">
            <v>73</v>
          </cell>
          <cell r="N98" t="str">
            <v>CONTRATO DE OBRA PUBLICA</v>
          </cell>
          <cell r="O98">
            <v>1502016</v>
          </cell>
          <cell r="P98">
            <v>42730</v>
          </cell>
          <cell r="Q98" t="str">
            <v>Contratar a precios unitarios fijos sin formula de ajuste y amonto agotable los diagnosticos e intervencion  del mantenimiento y/o rehabulitacionde la malla vial y el espacio publico de la localidad</v>
          </cell>
          <cell r="R98">
            <v>7200657129</v>
          </cell>
          <cell r="S98">
            <v>7200657129</v>
          </cell>
          <cell r="T98">
            <v>0</v>
          </cell>
          <cell r="U98">
            <v>0</v>
          </cell>
          <cell r="V98">
            <v>0</v>
          </cell>
          <cell r="W98">
            <v>0</v>
          </cell>
        </row>
        <row r="99">
          <cell r="J99">
            <v>921</v>
          </cell>
          <cell r="K99">
            <v>42730</v>
          </cell>
          <cell r="L99" t="str">
            <v>CONSTRUCCIONES BENAVIDES INGENIEROS CONTRATISTAS SAS</v>
          </cell>
          <cell r="M99">
            <v>73</v>
          </cell>
          <cell r="N99" t="str">
            <v>CONTRATO DE OBRA PUBLICA</v>
          </cell>
          <cell r="O99">
            <v>1502016</v>
          </cell>
          <cell r="P99">
            <v>42730</v>
          </cell>
          <cell r="Q99" t="str">
            <v>Contratar a precios unitarios fijos sin formula de ajuste y amonto agotable los diagnosticos e intervencion  del mantenimiento y/o rehabulitacionde la malla vial y el espacio publico de la localidad</v>
          </cell>
          <cell r="R99">
            <v>7200657129</v>
          </cell>
          <cell r="S99">
            <v>0</v>
          </cell>
          <cell r="T99">
            <v>0</v>
          </cell>
          <cell r="U99">
            <v>7200657129</v>
          </cell>
          <cell r="V99">
            <v>0</v>
          </cell>
          <cell r="W99">
            <v>7200657129</v>
          </cell>
        </row>
        <row r="100">
          <cell r="J100">
            <v>956</v>
          </cell>
          <cell r="K100">
            <v>42733</v>
          </cell>
          <cell r="L100" t="str">
            <v>DAM SOLUCIONES E INGENIERIA SAS</v>
          </cell>
          <cell r="M100">
            <v>43</v>
          </cell>
          <cell r="N100" t="str">
            <v>CONTRATO DE INTERVENTORIA</v>
          </cell>
          <cell r="O100">
            <v>1552016</v>
          </cell>
          <cell r="P100">
            <v>42733</v>
          </cell>
          <cell r="Q100" t="str">
            <v>Interventoria tecnica administrativa y fiananciera , social , ambiental Y SISO para el contrato de mantenimiento y rehabilitacion de la malla y el espacio publico de la localidad ed Puente Aranda resultante del proceso ALPA -16-024-2016 que tiene por obje</v>
          </cell>
          <cell r="R100">
            <v>752889859</v>
          </cell>
          <cell r="S100">
            <v>752889859</v>
          </cell>
          <cell r="T100">
            <v>0</v>
          </cell>
          <cell r="U100">
            <v>0</v>
          </cell>
          <cell r="V100">
            <v>0</v>
          </cell>
          <cell r="W100">
            <v>0</v>
          </cell>
        </row>
        <row r="101">
          <cell r="J101">
            <v>957</v>
          </cell>
          <cell r="K101">
            <v>42733</v>
          </cell>
          <cell r="L101" t="str">
            <v>DAM SOLUCIONES E INGENIERIA SAS</v>
          </cell>
          <cell r="M101">
            <v>43</v>
          </cell>
          <cell r="N101" t="str">
            <v>CONTRATO DE INTERVENTORIA</v>
          </cell>
          <cell r="O101">
            <v>1552016</v>
          </cell>
          <cell r="P101">
            <v>42733</v>
          </cell>
          <cell r="Q101" t="str">
            <v>Interventoria tecnica administrativa y fiananciera , social , ambiental Y SISO para el contrato de mantenimiento y rehabilitacion de la malla y el espacio publico de la localidad ed Puente Aranda resultante del proceso ALPA -16-024-2016 que tiene por obje</v>
          </cell>
          <cell r="R101">
            <v>752889859</v>
          </cell>
          <cell r="S101">
            <v>752889859</v>
          </cell>
          <cell r="T101">
            <v>0</v>
          </cell>
          <cell r="U101">
            <v>0</v>
          </cell>
          <cell r="V101">
            <v>0</v>
          </cell>
          <cell r="W101">
            <v>0</v>
          </cell>
        </row>
        <row r="102">
          <cell r="J102">
            <v>963</v>
          </cell>
          <cell r="K102">
            <v>42733</v>
          </cell>
          <cell r="L102" t="str">
            <v>DAM SOLUCIONES E INGENIERIA SAS</v>
          </cell>
          <cell r="M102">
            <v>43</v>
          </cell>
          <cell r="N102" t="str">
            <v>CONTRATO DE INTERVENTORIA</v>
          </cell>
          <cell r="O102">
            <v>1552016</v>
          </cell>
          <cell r="P102">
            <v>42733</v>
          </cell>
          <cell r="Q102" t="str">
            <v>NTERVENTORIA TECNICA ADMINISTRATIVA Y FIANANCIERA , SOCIAL , AMBIENTAL Y SISO PARA EL CONTRATO DE MANTENIMIENTO Y REHABILITACION DE LA MALLA Y EL ESPACIO PUBLICO DE LA LOCALIDAD ED PUENTE ARANDA RESULTANTE DEL PROCESO ALPA -16-022-2016 QUE TIENE POR OBJET</v>
          </cell>
          <cell r="R102">
            <v>752889859</v>
          </cell>
          <cell r="S102">
            <v>752889859</v>
          </cell>
          <cell r="T102">
            <v>0</v>
          </cell>
          <cell r="U102">
            <v>0</v>
          </cell>
          <cell r="V102">
            <v>0</v>
          </cell>
          <cell r="W102">
            <v>0</v>
          </cell>
        </row>
        <row r="103">
          <cell r="J103">
            <v>964</v>
          </cell>
          <cell r="K103">
            <v>42733</v>
          </cell>
          <cell r="L103" t="str">
            <v>DAM SOLUCIONES E INGENIERIA SAS</v>
          </cell>
          <cell r="M103">
            <v>43</v>
          </cell>
          <cell r="N103" t="str">
            <v>CONTRATO DE INTERVENTORIA</v>
          </cell>
          <cell r="O103">
            <v>1552016</v>
          </cell>
          <cell r="P103">
            <v>42733</v>
          </cell>
          <cell r="Q103" t="str">
            <v>NTERVENTORIA TECNICA ADMINISTRATIVA Y FIANANCIERA , SOCIAL , AMBIENTAL Y SISO PARA EL CONTRATO DE MANTENIMIENTO Y REHABILITACION DE LA MALLA Y EL ESPACIO PUBLICO DE LA LOCALIDAD ED PUENTE ARANDA RESULTANTE DEL PROCESO ALPA -16-022-2016 QUE TIENE POR OBJET</v>
          </cell>
          <cell r="R103">
            <v>752889859</v>
          </cell>
          <cell r="S103">
            <v>0</v>
          </cell>
          <cell r="T103">
            <v>0</v>
          </cell>
          <cell r="U103">
            <v>752889859</v>
          </cell>
          <cell r="V103">
            <v>0</v>
          </cell>
          <cell r="W103">
            <v>752889859</v>
          </cell>
        </row>
        <row r="104">
          <cell r="J104">
            <v>380</v>
          </cell>
          <cell r="K104">
            <v>42447</v>
          </cell>
          <cell r="L104" t="str">
            <v>UNIVERSIDAD DISTRITAL FRANCISCO JOSE DE CALDAS</v>
          </cell>
          <cell r="M104">
            <v>21</v>
          </cell>
          <cell r="N104" t="str">
            <v>CONVENIO INTERADMINISTRATIVO</v>
          </cell>
          <cell r="O104">
            <v>1042013</v>
          </cell>
          <cell r="P104">
            <v>42447</v>
          </cell>
          <cell r="Q104" t="str">
            <v>Adicion al Convenio Interadministrativo No 104 de 2013 celebrado con la Unicersidad Distrital</v>
          </cell>
          <cell r="R104">
            <v>16012662</v>
          </cell>
          <cell r="S104">
            <v>0</v>
          </cell>
          <cell r="T104">
            <v>0</v>
          </cell>
          <cell r="U104">
            <v>16012662</v>
          </cell>
          <cell r="V104">
            <v>0</v>
          </cell>
          <cell r="W104">
            <v>16012662</v>
          </cell>
        </row>
        <row r="105">
          <cell r="J105">
            <v>951</v>
          </cell>
          <cell r="K105">
            <v>42733</v>
          </cell>
          <cell r="L105" t="str">
            <v>CORPORACION CON VISION DE SER - CONVISER</v>
          </cell>
          <cell r="M105">
            <v>12</v>
          </cell>
          <cell r="N105" t="str">
            <v>CONTRATO DE PRESTACION DE SERVICIOS</v>
          </cell>
          <cell r="O105">
            <v>1592016</v>
          </cell>
          <cell r="P105">
            <v>42733</v>
          </cell>
          <cell r="Q105" t="str">
            <v>El contratista se obliga con el Fondo de Desarrollo Local de Puente Aranda a desarrollar las actividades del proyecto educacin ambiental local a travez del fortalecimiento  a los proyectos ambientales escolares -PRAES y los proyectos ciudadanos de educaci</v>
          </cell>
          <cell r="R105">
            <v>146850420</v>
          </cell>
          <cell r="S105">
            <v>0</v>
          </cell>
          <cell r="T105">
            <v>0</v>
          </cell>
          <cell r="U105">
            <v>146850420</v>
          </cell>
          <cell r="V105">
            <v>0</v>
          </cell>
          <cell r="W105">
            <v>146850420</v>
          </cell>
        </row>
        <row r="106">
          <cell r="J106">
            <v>356</v>
          </cell>
          <cell r="K106">
            <v>42436</v>
          </cell>
          <cell r="L106" t="str">
            <v>FUNDACION G3</v>
          </cell>
          <cell r="M106">
            <v>12</v>
          </cell>
          <cell r="N106" t="str">
            <v>CONTRATO DE PRESTACION DE SERVICIOS</v>
          </cell>
          <cell r="O106">
            <v>32016</v>
          </cell>
          <cell r="P106">
            <v>42436</v>
          </cell>
          <cell r="Q106" t="str">
            <v>El contratista se obliga con el Fondo de Desarrollo Local de Puente Aranda a realizar el acompañamiento técnico, logístico y operativo, para el desarrollo de los Encuentros Ciudadanos 2016 en la localidad de Puente Aranda, de acuerdo con los estudios prev</v>
          </cell>
          <cell r="R106">
            <v>12008204</v>
          </cell>
          <cell r="S106">
            <v>12008204</v>
          </cell>
          <cell r="T106">
            <v>0</v>
          </cell>
          <cell r="U106">
            <v>0</v>
          </cell>
          <cell r="V106">
            <v>0</v>
          </cell>
          <cell r="W106">
            <v>0</v>
          </cell>
        </row>
        <row r="107">
          <cell r="J107">
            <v>357</v>
          </cell>
          <cell r="K107">
            <v>42436</v>
          </cell>
          <cell r="L107" t="str">
            <v>FUNDACION G3</v>
          </cell>
          <cell r="M107">
            <v>12</v>
          </cell>
          <cell r="N107" t="str">
            <v>CONTRATO DE PRESTACION DE SERVICIOS</v>
          </cell>
          <cell r="O107">
            <v>32016</v>
          </cell>
          <cell r="P107">
            <v>42436</v>
          </cell>
          <cell r="Q107" t="str">
            <v>El contratista se obliga con el Fondo de Desarrollo Local de Puente Aranda a realizar el acompañamiento técnico, logístico y operativo, para el desarrollo de los Encuentros Ciudadanos 2016 en la localidad de Puente Aranda, de acuerdo con los estudios prev</v>
          </cell>
          <cell r="R107">
            <v>12008204</v>
          </cell>
          <cell r="S107">
            <v>1148</v>
          </cell>
          <cell r="T107">
            <v>0</v>
          </cell>
          <cell r="U107">
            <v>12007056</v>
          </cell>
          <cell r="V107">
            <v>12007056</v>
          </cell>
          <cell r="W107">
            <v>0</v>
          </cell>
        </row>
        <row r="108">
          <cell r="J108">
            <v>1025</v>
          </cell>
          <cell r="K108">
            <v>42734</v>
          </cell>
          <cell r="L108" t="str">
            <v>SIMELC ELECTROMECANICA SAS</v>
          </cell>
          <cell r="M108">
            <v>16</v>
          </cell>
          <cell r="N108" t="str">
            <v>CONTRATO DE COMPRAVENTA</v>
          </cell>
          <cell r="O108">
            <v>1622016</v>
          </cell>
          <cell r="P108">
            <v>42734</v>
          </cell>
          <cell r="Q108" t="str">
            <v>El fondo de desarrollo Local require contratar a titulo de Compraventa "La aduisiscion de elementos tecnologicos (Impresoras, PC de escritorio, PC portatil , tablets convertibles o desmontables , escaner s, camara fotograficas, video Camara, video Beam Pr</v>
          </cell>
          <cell r="R108">
            <v>60705541</v>
          </cell>
          <cell r="S108">
            <v>0</v>
          </cell>
          <cell r="T108">
            <v>0</v>
          </cell>
          <cell r="U108">
            <v>60705541</v>
          </cell>
          <cell r="V108">
            <v>0</v>
          </cell>
          <cell r="W108">
            <v>60705541</v>
          </cell>
        </row>
        <row r="109">
          <cell r="J109">
            <v>908</v>
          </cell>
          <cell r="K109">
            <v>42726</v>
          </cell>
          <cell r="L109" t="str">
            <v>VIACOLTUR S.A.S</v>
          </cell>
          <cell r="M109">
            <v>12</v>
          </cell>
          <cell r="N109" t="str">
            <v>CONTRATO DE PRESTACION DE SERVICIOS</v>
          </cell>
          <cell r="O109">
            <v>1382016</v>
          </cell>
          <cell r="P109">
            <v>42726</v>
          </cell>
          <cell r="Q109" t="str">
            <v>Prestar el servicio de transporte terrestre ida y vuelta, a monto agotable, desde de diversos puntos de la localidad hasta sitios de interes de la ciudad y municipios cercanos a la misma par instituciones Educativas Distritales y organizaciones sociales d</v>
          </cell>
          <cell r="R109">
            <v>20000000</v>
          </cell>
          <cell r="S109">
            <v>0</v>
          </cell>
          <cell r="T109">
            <v>0</v>
          </cell>
          <cell r="U109">
            <v>20000000</v>
          </cell>
          <cell r="V109">
            <v>0</v>
          </cell>
          <cell r="W109">
            <v>20000000</v>
          </cell>
        </row>
        <row r="110">
          <cell r="J110">
            <v>381</v>
          </cell>
          <cell r="K110">
            <v>42447</v>
          </cell>
          <cell r="L110" t="str">
            <v>MARIA CAMILA MONROY MUÑOZ</v>
          </cell>
          <cell r="M110">
            <v>12</v>
          </cell>
          <cell r="N110" t="str">
            <v>CONTRATO DE PRESTACION DE SERVICIOS</v>
          </cell>
          <cell r="O110">
            <v>122016</v>
          </cell>
          <cell r="P110">
            <v>42447</v>
          </cell>
          <cell r="Q110" t="str">
            <v>El contratista se obliga con el Fondo de Desarrollo Local de Puente Aranda a prestar sus servicios profesionales de Investigacion y apoyo, consolidando la informacion de los resultados de los encuentros ciudadnos, generando la matriz, insumo para la const</v>
          </cell>
          <cell r="R110">
            <v>5188396</v>
          </cell>
          <cell r="S110">
            <v>0</v>
          </cell>
          <cell r="T110">
            <v>0</v>
          </cell>
          <cell r="U110">
            <v>5188396</v>
          </cell>
          <cell r="V110">
            <v>5188396</v>
          </cell>
          <cell r="W110">
            <v>0</v>
          </cell>
        </row>
        <row r="111">
          <cell r="J111">
            <v>387</v>
          </cell>
          <cell r="K111">
            <v>42452</v>
          </cell>
          <cell r="L111" t="str">
            <v>YITZHAK ENRIQUE RICO GUTIERREZ</v>
          </cell>
          <cell r="M111">
            <v>12</v>
          </cell>
          <cell r="N111" t="str">
            <v>CONTRATO DE PRESTACION DE SERVICIOS</v>
          </cell>
          <cell r="O111">
            <v>132016</v>
          </cell>
          <cell r="P111">
            <v>42452</v>
          </cell>
          <cell r="Q111" t="str">
            <v>El contratista se obliga con el Fondo de Desarrollo Local de Puente Aranda a prestar sus servicios profesionales de coordinacion, seguimiento y evaluacion del conjunto de actividades para el desarrollo de los encuentros ciudadanos de la localidad de púent</v>
          </cell>
          <cell r="R111">
            <v>4694266</v>
          </cell>
          <cell r="S111">
            <v>617666</v>
          </cell>
          <cell r="T111">
            <v>0</v>
          </cell>
          <cell r="U111">
            <v>4076600</v>
          </cell>
          <cell r="V111">
            <v>4076600</v>
          </cell>
          <cell r="W111">
            <v>0</v>
          </cell>
        </row>
        <row r="112">
          <cell r="J112">
            <v>584</v>
          </cell>
          <cell r="K112">
            <v>42544</v>
          </cell>
          <cell r="L112" t="str">
            <v>YITZHAK ENRIQUE RICO GUTIERREZ</v>
          </cell>
          <cell r="M112">
            <v>12</v>
          </cell>
          <cell r="N112" t="str">
            <v>CONTRATO DE PRESTACION DE SERVICIOS</v>
          </cell>
          <cell r="O112">
            <v>572016</v>
          </cell>
          <cell r="P112">
            <v>42544</v>
          </cell>
          <cell r="Q112" t="str">
            <v>El contratista se obliga con el Fondo de Desarrollo Local de Puente Aranda a prestar los servicios profesionales de investigacion y apoyo consolidando la informacion de los resultados  de los encuentros ciudadanos, generando la matriz insumo para la const</v>
          </cell>
          <cell r="R112">
            <v>14800000</v>
          </cell>
          <cell r="S112">
            <v>0</v>
          </cell>
          <cell r="T112">
            <v>0</v>
          </cell>
          <cell r="U112">
            <v>14800000</v>
          </cell>
          <cell r="V112">
            <v>13813333</v>
          </cell>
          <cell r="W112">
            <v>986667</v>
          </cell>
        </row>
        <row r="113">
          <cell r="J113">
            <v>923</v>
          </cell>
          <cell r="K113">
            <v>42730</v>
          </cell>
          <cell r="L113" t="str">
            <v>COLOMBIANA DE COMERCIO SA</v>
          </cell>
          <cell r="M113">
            <v>100</v>
          </cell>
          <cell r="N113" t="str">
            <v>OFERTA DE COMPRA</v>
          </cell>
          <cell r="O113">
            <v>126122016</v>
          </cell>
          <cell r="P113">
            <v>42730</v>
          </cell>
          <cell r="Q113" t="str">
            <v>El fondo de desarrollo Local require contratar a titulo de Compraventa "La aduisiscion de elementos tecnologicos (Impresoras, PC de escritorio, PC portatil , tablets convertibles o desmontables , escaner s, camara fotograficas, video Camara, video Beam Pr</v>
          </cell>
          <cell r="R113">
            <v>19282100</v>
          </cell>
          <cell r="S113">
            <v>0</v>
          </cell>
          <cell r="T113">
            <v>0</v>
          </cell>
          <cell r="U113">
            <v>19282100</v>
          </cell>
          <cell r="V113">
            <v>0</v>
          </cell>
          <cell r="W113">
            <v>19282100</v>
          </cell>
        </row>
        <row r="114">
          <cell r="J114">
            <v>777</v>
          </cell>
          <cell r="K114">
            <v>42669</v>
          </cell>
          <cell r="L114" t="str">
            <v>CORPORACION AMBIENTAL SOCIAL Y CULTURAL MACONDO</v>
          </cell>
          <cell r="M114">
            <v>12</v>
          </cell>
          <cell r="N114" t="str">
            <v>CONTRATO DE PRESTACION DE SERVICIOS</v>
          </cell>
          <cell r="O114">
            <v>1182016</v>
          </cell>
          <cell r="P114">
            <v>42669</v>
          </cell>
          <cell r="Q114" t="str">
            <v>PRESTAR EL SERVICIO TECNICO, LOGISTICO Y OPERATIVO , PARA EL DESARROLLO DE LOS PROCESOS DE FORMACION EN CONTROL SOCIAL Y SEGUIMIENTO AL IMPACTO DE LAS INVERSIONES LOCALES Y DEL NIVEL CENTRAL</v>
          </cell>
          <cell r="R114">
            <v>10143320</v>
          </cell>
          <cell r="S114">
            <v>10143320</v>
          </cell>
          <cell r="T114">
            <v>0</v>
          </cell>
          <cell r="U114">
            <v>0</v>
          </cell>
          <cell r="V114">
            <v>0</v>
          </cell>
          <cell r="W114">
            <v>0</v>
          </cell>
        </row>
        <row r="115">
          <cell r="J115">
            <v>778</v>
          </cell>
          <cell r="K115">
            <v>42669</v>
          </cell>
          <cell r="L115" t="str">
            <v>CORPORACION AMBIENTAL SOCIAL Y CULTURAL MACONDO</v>
          </cell>
          <cell r="M115">
            <v>12</v>
          </cell>
          <cell r="N115" t="str">
            <v>CONTRATO DE PRESTACION DE SERVICIOS</v>
          </cell>
          <cell r="O115">
            <v>1182016</v>
          </cell>
          <cell r="P115">
            <v>42669</v>
          </cell>
          <cell r="Q115" t="str">
            <v>PRESTAR EL SERVICIO TECNICO, LOGISTICO Y OPERATIVO , PARA EL DESARROLLO DE LOS PROCESOS DE FORMACION EN CONTROL SOCIAL Y SEGUIMIENTO AL IMPACTO DE LAS INVERSIONES LOCALES Y DEL NIVEL CENTRAL</v>
          </cell>
          <cell r="R115">
            <v>10143320</v>
          </cell>
          <cell r="S115">
            <v>0</v>
          </cell>
          <cell r="T115">
            <v>0</v>
          </cell>
          <cell r="U115">
            <v>10143320</v>
          </cell>
          <cell r="V115">
            <v>0</v>
          </cell>
          <cell r="W115">
            <v>10143320</v>
          </cell>
        </row>
        <row r="116">
          <cell r="J116">
            <v>972</v>
          </cell>
          <cell r="K116">
            <v>42734</v>
          </cell>
          <cell r="L116" t="str">
            <v>CORPORACION DE SERVICIOS COLOMBIA CORSERVICOL</v>
          </cell>
          <cell r="M116">
            <v>12</v>
          </cell>
          <cell r="N116" t="str">
            <v>CONTRATO DE PRESTACION DE SERVICIOS</v>
          </cell>
          <cell r="O116">
            <v>1652016</v>
          </cell>
          <cell r="P116">
            <v>42734</v>
          </cell>
          <cell r="Q116" t="str">
            <v>Realizar el acompañamiento tecnico , logistico y operativo para el desarrollo de la estrategia  de empoderamiento comunitario, orientada al mejoramiento de las condiciones de convivencia y seguridad en los entornos escolares de las instituciones Educativa</v>
          </cell>
          <cell r="R116">
            <v>35400000</v>
          </cell>
          <cell r="S116">
            <v>0</v>
          </cell>
          <cell r="T116">
            <v>0</v>
          </cell>
          <cell r="U116">
            <v>35400000</v>
          </cell>
          <cell r="V116">
            <v>0</v>
          </cell>
          <cell r="W116">
            <v>35400000</v>
          </cell>
        </row>
        <row r="117">
          <cell r="J117">
            <v>739</v>
          </cell>
          <cell r="K117">
            <v>42655</v>
          </cell>
          <cell r="L117" t="str">
            <v>OMAR ALBEIRO HERNANDEZ ARIZA</v>
          </cell>
          <cell r="M117">
            <v>12</v>
          </cell>
          <cell r="N117" t="str">
            <v>CONTRATO DE PRESTACION DE SERVICIOS</v>
          </cell>
          <cell r="O117">
            <v>832016</v>
          </cell>
          <cell r="P117">
            <v>42655</v>
          </cell>
          <cell r="Q117" t="str">
            <v>EL CONTRATSITA SE OBLIGA CON EL FONDO DE DESARROLLO LOCAL A PRESTAR SUS SERVICIOS PROFESIONALES PARA EL APOYO A LA SUPERVISION DE LOS CONTRATOS O CONVENIOS QUE SURJAN DE LOS PROYECTOS 923 DERECHOS HUMANOS , 1022 ACCIONES PARA FORTALECER LA SEGURIDAD CIUDA</v>
          </cell>
          <cell r="R117">
            <v>5000000</v>
          </cell>
          <cell r="S117">
            <v>0</v>
          </cell>
          <cell r="T117">
            <v>0</v>
          </cell>
          <cell r="U117">
            <v>5000000</v>
          </cell>
          <cell r="V117">
            <v>3733333</v>
          </cell>
          <cell r="W117">
            <v>1266667</v>
          </cell>
        </row>
        <row r="118">
          <cell r="J118">
            <v>1021</v>
          </cell>
          <cell r="K118">
            <v>42734</v>
          </cell>
          <cell r="L118" t="str">
            <v>OMAR ALBEIRO HERNANDEZ ARIZA</v>
          </cell>
          <cell r="M118">
            <v>12</v>
          </cell>
          <cell r="N118" t="str">
            <v>CONTRATO DE PRESTACION DE SERVICIOS</v>
          </cell>
          <cell r="O118">
            <v>832016</v>
          </cell>
          <cell r="P118">
            <v>42734</v>
          </cell>
          <cell r="Q118" t="str">
            <v>Adicion y Prorroga CPS 083 DE 2016 2 El contratista se obliga con el FDL -PA  a prestarc sus servicios profesinales para el apoyo a la supervision de los contratos o convenio que surjan de los proyectos 923 derechos Humanos , 1022 Acciones para fortaler l</v>
          </cell>
          <cell r="R118">
            <v>1933333</v>
          </cell>
          <cell r="S118">
            <v>0</v>
          </cell>
          <cell r="T118">
            <v>0</v>
          </cell>
          <cell r="U118">
            <v>1933333</v>
          </cell>
          <cell r="V118">
            <v>0</v>
          </cell>
          <cell r="W118">
            <v>1933333</v>
          </cell>
        </row>
      </sheetData>
      <sheetData sheetId="5"/>
      <sheetData sheetId="6">
        <row r="5">
          <cell r="D5" t="str">
            <v>Usaquén</v>
          </cell>
          <cell r="E5">
            <v>1</v>
          </cell>
        </row>
        <row r="6">
          <cell r="D6" t="str">
            <v>Chapinero</v>
          </cell>
          <cell r="E6">
            <v>2</v>
          </cell>
        </row>
        <row r="7">
          <cell r="D7" t="str">
            <v>Santa Fe</v>
          </cell>
          <cell r="E7">
            <v>3</v>
          </cell>
        </row>
        <row r="8">
          <cell r="D8" t="str">
            <v>San Cristóbal</v>
          </cell>
          <cell r="E8">
            <v>4</v>
          </cell>
        </row>
        <row r="9">
          <cell r="D9" t="str">
            <v>Usme</v>
          </cell>
          <cell r="E9">
            <v>5</v>
          </cell>
        </row>
        <row r="10">
          <cell r="D10" t="str">
            <v>Tunjuelito</v>
          </cell>
          <cell r="E10">
            <v>6</v>
          </cell>
        </row>
        <row r="11">
          <cell r="D11" t="str">
            <v>Bosa</v>
          </cell>
          <cell r="E11">
            <v>7</v>
          </cell>
        </row>
        <row r="12">
          <cell r="D12" t="str">
            <v>Kennedy</v>
          </cell>
          <cell r="E12">
            <v>8</v>
          </cell>
        </row>
        <row r="13">
          <cell r="D13" t="str">
            <v>Fontibón</v>
          </cell>
          <cell r="E13">
            <v>9</v>
          </cell>
        </row>
        <row r="14">
          <cell r="D14" t="str">
            <v>Engativá</v>
          </cell>
          <cell r="E14">
            <v>10</v>
          </cell>
        </row>
        <row r="15">
          <cell r="D15" t="str">
            <v>Suba</v>
          </cell>
          <cell r="E15">
            <v>11</v>
          </cell>
        </row>
        <row r="16">
          <cell r="D16" t="str">
            <v>Barrios Unidos</v>
          </cell>
          <cell r="E16">
            <v>12</v>
          </cell>
        </row>
        <row r="17">
          <cell r="D17" t="str">
            <v>Teusaquillo</v>
          </cell>
          <cell r="E17">
            <v>13</v>
          </cell>
        </row>
        <row r="18">
          <cell r="D18" t="str">
            <v>Los Mártires</v>
          </cell>
          <cell r="E18">
            <v>14</v>
          </cell>
        </row>
        <row r="19">
          <cell r="D19" t="str">
            <v>Antonio Nariño</v>
          </cell>
          <cell r="E19">
            <v>15</v>
          </cell>
        </row>
        <row r="20">
          <cell r="D20" t="str">
            <v>Puente Aranda</v>
          </cell>
          <cell r="E20">
            <v>16</v>
          </cell>
        </row>
        <row r="21">
          <cell r="D21" t="str">
            <v>La Candelaria</v>
          </cell>
          <cell r="E21">
            <v>17</v>
          </cell>
        </row>
        <row r="22">
          <cell r="D22" t="str">
            <v>Rafael Uribe Uribe</v>
          </cell>
          <cell r="E22">
            <v>18</v>
          </cell>
        </row>
        <row r="23">
          <cell r="D23" t="str">
            <v>Ciudad Bolívar</v>
          </cell>
          <cell r="E23">
            <v>19</v>
          </cell>
        </row>
        <row r="24">
          <cell r="D24" t="str">
            <v>Sumapaz</v>
          </cell>
          <cell r="E24">
            <v>20</v>
          </cell>
        </row>
        <row r="29">
          <cell r="D29" t="str">
            <v>Marzo 31 de 2017</v>
          </cell>
          <cell r="E29">
            <v>1</v>
          </cell>
        </row>
        <row r="30">
          <cell r="D30" t="str">
            <v>Junio 30 de 2017</v>
          </cell>
          <cell r="E30">
            <v>2</v>
          </cell>
        </row>
        <row r="31">
          <cell r="D31" t="str">
            <v>Septiembre 30 de 2017</v>
          </cell>
          <cell r="E31">
            <v>3</v>
          </cell>
        </row>
        <row r="32">
          <cell r="D32" t="str">
            <v>Diciembre 31 de 2017</v>
          </cell>
          <cell r="E32">
            <v>4</v>
          </cell>
        </row>
        <row r="33">
          <cell r="D33" t="str">
            <v>Marzo 31 de 2018</v>
          </cell>
          <cell r="E33">
            <v>5</v>
          </cell>
        </row>
        <row r="34">
          <cell r="D34" t="str">
            <v>Junio 30 de 2018</v>
          </cell>
          <cell r="E34">
            <v>6</v>
          </cell>
        </row>
        <row r="35">
          <cell r="D35" t="str">
            <v>Septiembre 30 de 2018</v>
          </cell>
          <cell r="E35">
            <v>7</v>
          </cell>
        </row>
        <row r="36">
          <cell r="D36" t="str">
            <v>Diciembre 31 de 2018</v>
          </cell>
          <cell r="E36">
            <v>8</v>
          </cell>
        </row>
        <row r="37">
          <cell r="D37" t="str">
            <v>Marzo 31 de 2019</v>
          </cell>
          <cell r="E37">
            <v>9</v>
          </cell>
        </row>
        <row r="38">
          <cell r="D38" t="str">
            <v>Junio 30 de 2019</v>
          </cell>
          <cell r="E38">
            <v>10</v>
          </cell>
        </row>
        <row r="39">
          <cell r="D39" t="str">
            <v>Septiembre 30 de 2019</v>
          </cell>
          <cell r="E39">
            <v>11</v>
          </cell>
        </row>
        <row r="40">
          <cell r="D40" t="str">
            <v>Diciembre 31 de 2019</v>
          </cell>
          <cell r="E40">
            <v>12</v>
          </cell>
        </row>
        <row r="41">
          <cell r="D41" t="str">
            <v>Marzo 31 de 2020</v>
          </cell>
          <cell r="E41">
            <v>13</v>
          </cell>
        </row>
        <row r="42">
          <cell r="D42" t="str">
            <v>Junio 30 de 2020</v>
          </cell>
          <cell r="E42">
            <v>14</v>
          </cell>
        </row>
        <row r="43">
          <cell r="D43" t="str">
            <v>Septiembre 30 de 2020</v>
          </cell>
          <cell r="E43">
            <v>15</v>
          </cell>
        </row>
        <row r="44">
          <cell r="D44" t="str">
            <v>Diciembre 31 de 2020</v>
          </cell>
          <cell r="E44">
            <v>16</v>
          </cell>
        </row>
        <row r="65">
          <cell r="G65" t="str">
            <v>3-3-1-14-01-01-0823-00</v>
          </cell>
          <cell r="H65" t="str">
            <v>UNO</v>
          </cell>
          <cell r="I65" t="str">
            <v>A</v>
          </cell>
        </row>
        <row r="66">
          <cell r="G66" t="str">
            <v>3-3-1-14-01-02-0859-00</v>
          </cell>
          <cell r="H66" t="str">
            <v>DOS</v>
          </cell>
          <cell r="I66" t="str">
            <v>B</v>
          </cell>
        </row>
        <row r="67">
          <cell r="G67" t="str">
            <v>3-3-1-14-01-03-0924-00</v>
          </cell>
          <cell r="H67" t="str">
            <v>TRES</v>
          </cell>
          <cell r="I67" t="str">
            <v>D</v>
          </cell>
        </row>
        <row r="68">
          <cell r="G68" t="str">
            <v>3-3-1-14-01-05-0824-00</v>
          </cell>
          <cell r="H68" t="str">
            <v>CUATRO</v>
          </cell>
          <cell r="I68" t="str">
            <v>E</v>
          </cell>
        </row>
        <row r="69">
          <cell r="G69" t="str">
            <v>3-3-1-14-01-05-0822-00</v>
          </cell>
          <cell r="H69" t="str">
            <v>CINCO</v>
          </cell>
          <cell r="I69" t="str">
            <v>EFE</v>
          </cell>
        </row>
        <row r="70">
          <cell r="G70" t="str">
            <v>3-3-1-14-01-07-0923-00</v>
          </cell>
          <cell r="H70" t="str">
            <v>SEIS</v>
          </cell>
          <cell r="I70" t="str">
            <v>G</v>
          </cell>
        </row>
        <row r="71">
          <cell r="G71" t="str">
            <v>3-3-1-14-01-08-0917-00</v>
          </cell>
          <cell r="H71" t="str">
            <v>SIETE</v>
          </cell>
          <cell r="I71" t="str">
            <v>H</v>
          </cell>
        </row>
        <row r="72">
          <cell r="G72" t="str">
            <v>3-3-1-14-01-08-0920-00</v>
          </cell>
          <cell r="H72" t="str">
            <v>OCHO</v>
          </cell>
          <cell r="I72" t="str">
            <v>I</v>
          </cell>
        </row>
        <row r="73">
          <cell r="G73" t="str">
            <v>3-3-1-14-02-17-0910-00</v>
          </cell>
          <cell r="H73" t="str">
            <v>NUEVE</v>
          </cell>
          <cell r="I73" t="str">
            <v>J</v>
          </cell>
        </row>
        <row r="74">
          <cell r="G74" t="str">
            <v>3-3-1-14-02-19-1249-00</v>
          </cell>
          <cell r="H74" t="str">
            <v>DIEZ</v>
          </cell>
          <cell r="I74" t="str">
            <v>K</v>
          </cell>
        </row>
        <row r="75">
          <cell r="G75" t="str">
            <v>3-3-1-14-02-19-0926-00</v>
          </cell>
          <cell r="H75" t="str">
            <v>ONCE</v>
          </cell>
          <cell r="I75" t="str">
            <v>L</v>
          </cell>
        </row>
        <row r="76">
          <cell r="G76" t="str">
            <v>3-3-1-14-02-20-0863-00</v>
          </cell>
          <cell r="H76" t="str">
            <v>DOCE</v>
          </cell>
          <cell r="I76" t="str">
            <v>M</v>
          </cell>
        </row>
        <row r="77">
          <cell r="G77" t="str">
            <v>3-3-1-14-02-21-0860-00</v>
          </cell>
          <cell r="H77" t="str">
            <v>TRECE</v>
          </cell>
          <cell r="I77" t="str">
            <v>N</v>
          </cell>
        </row>
        <row r="78">
          <cell r="G78" t="str">
            <v>3-3-1-14-02-22-0862-00</v>
          </cell>
          <cell r="H78" t="str">
            <v>CATORCE</v>
          </cell>
          <cell r="I78" t="str">
            <v>O</v>
          </cell>
        </row>
        <row r="79">
          <cell r="G79" t="str">
            <v>3-3-1-14-03-24-0925-00</v>
          </cell>
          <cell r="H79" t="str">
            <v>QUINCE</v>
          </cell>
          <cell r="I79" t="str">
            <v>P</v>
          </cell>
        </row>
        <row r="80">
          <cell r="G80" t="str">
            <v>3-3-1-14-03-26-0816-00</v>
          </cell>
          <cell r="H80" t="str">
            <v>DIECISESIS</v>
          </cell>
          <cell r="I80" t="str">
            <v>Q</v>
          </cell>
        </row>
        <row r="81">
          <cell r="G81" t="str">
            <v>3-3-1-14-03-27-0929-00</v>
          </cell>
          <cell r="H81" t="str">
            <v>DIESISIETE</v>
          </cell>
          <cell r="I81" t="str">
            <v>R</v>
          </cell>
        </row>
        <row r="82">
          <cell r="G82" t="str">
            <v>3-3-1-14-03-28-1022-00</v>
          </cell>
          <cell r="H82" t="str">
            <v>DIESIOCHO</v>
          </cell>
          <cell r="I82" t="str">
            <v>S</v>
          </cell>
        </row>
        <row r="83">
          <cell r="G83" t="str">
            <v>3-3-1-14-03-31-0815-00</v>
          </cell>
          <cell r="H83" t="str">
            <v>DIESINUEVE</v>
          </cell>
          <cell r="I83" t="str">
            <v>T</v>
          </cell>
        </row>
        <row r="87">
          <cell r="H87" t="str">
            <v>Dotar 20 Jardines Infantiles Locales</v>
          </cell>
          <cell r="I87">
            <v>1</v>
          </cell>
        </row>
        <row r="88">
          <cell r="H88" t="str">
            <v>Adecuar 20 Jardines Infantiles Locales</v>
          </cell>
          <cell r="I88">
            <v>2</v>
          </cell>
        </row>
        <row r="89">
          <cell r="H89" t="str">
            <v>Habilitar 10 Jardines Infantiles existentes en la localidad</v>
          </cell>
          <cell r="I89">
            <v>3</v>
          </cell>
        </row>
        <row r="90">
          <cell r="H90" t="str">
            <v>Suministrar 360 Ayudas Técnicas a población en condición de discapacidad</v>
          </cell>
          <cell r="I90">
            <v>4</v>
          </cell>
        </row>
        <row r="91">
          <cell r="H91" t="str">
            <v>Vincular 20000 Personas a través de campañas de prevención de la enfermedad. promoción de la salud y la nutrición</v>
          </cell>
          <cell r="I91">
            <v>5</v>
          </cell>
        </row>
        <row r="92">
          <cell r="H92" t="str">
            <v>Intervenir 200000 M2 en el espacio público. para el control de vectores y roedores</v>
          </cell>
          <cell r="I92">
            <v>6</v>
          </cell>
        </row>
        <row r="93">
          <cell r="H93" t="str">
            <v>Dotar 15 IED con herramientas pedagógicas o dotacionales que requieren los colegios</v>
          </cell>
          <cell r="I93">
            <v>7</v>
          </cell>
        </row>
        <row r="94">
          <cell r="H94" t="str">
            <v>Vincular 16000 Estudiantes a través de actividades extraescolares complementarias. que brinden oportunidades en diferentes campos y áreas de aprendizaje</v>
          </cell>
          <cell r="I94">
            <v>8</v>
          </cell>
        </row>
        <row r="95">
          <cell r="H95" t="str">
            <v>Vincular 200 Personas a través de procesos de mejoramiento de la calidad de vida para personas con fragilidad social y maltrato</v>
          </cell>
          <cell r="I95">
            <v>9</v>
          </cell>
        </row>
        <row r="96">
          <cell r="H96" t="str">
            <v>Suministrar 1600 Subsidios O Rentas para las personas mayores en situación de pobreza o condición de vulnerabilidad socioeconómica</v>
          </cell>
          <cell r="I96">
            <v>10</v>
          </cell>
        </row>
        <row r="97">
          <cell r="H97" t="str">
            <v>Vincular  600 personas  a través de campañas para la promoción de los derechos humanos</v>
          </cell>
          <cell r="I97">
            <v>11</v>
          </cell>
        </row>
        <row r="98">
          <cell r="H98" t="str">
            <v>Realizar 28 Eventos culturales y artísticos</v>
          </cell>
          <cell r="I98">
            <v>12</v>
          </cell>
        </row>
        <row r="99">
          <cell r="H99" t="str">
            <v>Vicular 60000 Personas con la oferta cultural local</v>
          </cell>
          <cell r="I99">
            <v>13</v>
          </cell>
        </row>
        <row r="100">
          <cell r="H100" t="str">
            <v>Formar 2000 Personas a través del proceso de escuela de formación artística de Puente Aranda</v>
          </cell>
          <cell r="I100">
            <v>14</v>
          </cell>
        </row>
        <row r="101">
          <cell r="H101" t="str">
            <v>Formar 1600 Niños Y Jóvenes a través del proceso de Centro Orquestal de Puente Aranda</v>
          </cell>
          <cell r="I101">
            <v>15</v>
          </cell>
        </row>
        <row r="102">
          <cell r="H102" t="str">
            <v>Formar 1600 Personas a través de formación deportiva</v>
          </cell>
          <cell r="I102">
            <v>16</v>
          </cell>
        </row>
        <row r="103">
          <cell r="H103" t="str">
            <v>Realizar 20 Eventos para el desarrollo de actividades físicas</v>
          </cell>
          <cell r="I103">
            <v>17</v>
          </cell>
        </row>
        <row r="104">
          <cell r="H104" t="str">
            <v>Vincular 20000 Personas a la oferta deportiva y de actividades físicas locales</v>
          </cell>
          <cell r="I104">
            <v>18</v>
          </cell>
        </row>
        <row r="105">
          <cell r="H105" t="str">
            <v>Vincular 20000 Personas a través de campañas de sensibilización. promoción y prevención para el mejoramiento de los espacios del agua</v>
          </cell>
          <cell r="I105">
            <v>19</v>
          </cell>
        </row>
        <row r="106">
          <cell r="H106" t="str">
            <v>Sembrar 400 Arboles en áreas de la localidad con baja cobertura y pocas zonas verdes</v>
          </cell>
          <cell r="I106">
            <v>20</v>
          </cell>
        </row>
        <row r="107">
          <cell r="H107" t="str">
            <v>Rehabilitar 28 Km/Carril de malla vial local</v>
          </cell>
          <cell r="I107">
            <v>21</v>
          </cell>
        </row>
        <row r="108">
          <cell r="H108" t="str">
            <v>Mantener 92 Km/Carril de malla vial local</v>
          </cell>
          <cell r="I108">
            <v>22</v>
          </cell>
        </row>
        <row r="109">
          <cell r="H109" t="str">
            <v>Mantener 3000 Metros Cuadrados de espacio público local</v>
          </cell>
          <cell r="I109">
            <v>23</v>
          </cell>
        </row>
        <row r="110">
          <cell r="H110" t="str">
            <v>Construir 9000 Metros Cuadrados de espacio público local</v>
          </cell>
          <cell r="I110">
            <v>24</v>
          </cell>
        </row>
        <row r="111">
          <cell r="H111" t="str">
            <v>Intervenir 90000 Metros Cuadrados con acciones de mitigación temporal en el área del Corredor Férreo del Sur</v>
          </cell>
          <cell r="I111">
            <v>25</v>
          </cell>
        </row>
        <row r="112">
          <cell r="H112" t="str">
            <v>Dotar 40 Parques con mobiliario para gimnasio</v>
          </cell>
          <cell r="I112">
            <v>26</v>
          </cell>
        </row>
        <row r="113">
          <cell r="H113" t="str">
            <v>Mantener 8 Parques Locales</v>
          </cell>
          <cell r="I113">
            <v>27</v>
          </cell>
        </row>
        <row r="114">
          <cell r="H114" t="str">
            <v>Sensibilizar  800 personas a través de acciones para reducir la vulnerabilidad y los riesgos naturales o antrópicos</v>
          </cell>
          <cell r="I114">
            <v>28</v>
          </cell>
        </row>
        <row r="115">
          <cell r="H115" t="str">
            <v>Vincular 5000 Personas a través de campañas de acciones para generar una cultura en el manejo adecuado de residuos sólidos</v>
          </cell>
          <cell r="I115">
            <v>29</v>
          </cell>
        </row>
        <row r="116">
          <cell r="H116" t="str">
            <v>Vincular 1000 Personas en acciones para generar el cumplimiento normativo ambiental</v>
          </cell>
          <cell r="I116">
            <v>30</v>
          </cell>
        </row>
        <row r="117">
          <cell r="H117" t="str">
            <v>Vincular 10000 Personas a través de campañas de sensibilización y educación ambiental</v>
          </cell>
          <cell r="I117">
            <v>31</v>
          </cell>
        </row>
        <row r="118">
          <cell r="H118" t="str">
            <v>Vincular 10000 Personas de la localidad en acciones para la participación</v>
          </cell>
          <cell r="I118">
            <v>32</v>
          </cell>
        </row>
        <row r="119">
          <cell r="H119" t="str">
            <v>Vincular 20 Organizaciones para el fortalecimiento de la participación</v>
          </cell>
          <cell r="I119">
            <v>33</v>
          </cell>
        </row>
        <row r="120">
          <cell r="H120" t="str">
            <v>Promover 12 Medios Alternativos de comunicación</v>
          </cell>
          <cell r="I120">
            <v>34</v>
          </cell>
        </row>
        <row r="121">
          <cell r="H121" t="str">
            <v>Vincular  100 personas  en procesos de formación en control social y seguimiento al impacto de las inversiones locales y del nivel central</v>
          </cell>
          <cell r="I121">
            <v>35</v>
          </cell>
        </row>
        <row r="122">
          <cell r="H122" t="str">
            <v>Intervenir 3 Territorios Locales con campañas de apropiación social y mejoramiento de los territorios que presentan situaciones de inseguridad y violencia</v>
          </cell>
          <cell r="I122">
            <v>36</v>
          </cell>
        </row>
        <row r="123">
          <cell r="H123" t="str">
            <v xml:space="preserve">Vincular  600 personas  en estrategias para disminuir las prácticas de estigmatización y ejercicios de violencia entre y
contra jóvenes desescolarizados, barristas, grupos urbanos, víctimas de explotación, entre otros
</v>
          </cell>
          <cell r="I123">
            <v>37</v>
          </cell>
        </row>
        <row r="124">
          <cell r="H124" t="str">
            <v>Vincular  400 personas en procesos de empoderamiento comunitario que posibiliten una mejora en la convivencia ciudadana</v>
          </cell>
          <cell r="I124">
            <v>38</v>
          </cell>
        </row>
        <row r="125">
          <cell r="H125" t="str">
            <v>Implementar 4 Estrategias para
el fortalecimiento de la capacidad
operativa de la Administración
Local</v>
          </cell>
          <cell r="I125">
            <v>39</v>
          </cell>
        </row>
        <row r="132">
          <cell r="J132" t="str">
            <v>3-3-1-14-01-01-0823-00</v>
          </cell>
          <cell r="K132">
            <v>0</v>
          </cell>
          <cell r="L132">
            <v>0</v>
          </cell>
        </row>
        <row r="133">
          <cell r="J133" t="str">
            <v>3-3-1-14-01-02-0859-00</v>
          </cell>
          <cell r="K133">
            <v>250000000</v>
          </cell>
          <cell r="L133">
            <v>0</v>
          </cell>
        </row>
        <row r="134">
          <cell r="J134" t="str">
            <v>3-3-1-14-01-03-0924-00</v>
          </cell>
          <cell r="K134">
            <v>1273000000</v>
          </cell>
          <cell r="L134">
            <v>1090000000</v>
          </cell>
        </row>
        <row r="135">
          <cell r="J135" t="str">
            <v>3-3-1-14-01-05-0824-00</v>
          </cell>
        </row>
        <row r="136">
          <cell r="J136" t="str">
            <v>3-3-1-14-01-05-0822-00</v>
          </cell>
          <cell r="K136">
            <v>2343744000</v>
          </cell>
          <cell r="L136">
            <v>1157122168</v>
          </cell>
        </row>
        <row r="137">
          <cell r="J137" t="str">
            <v>3-3-1-14-01-07-0923-00</v>
          </cell>
          <cell r="K137">
            <v>44232534</v>
          </cell>
          <cell r="L137">
            <v>2000000</v>
          </cell>
        </row>
        <row r="138">
          <cell r="J138" t="str">
            <v>3-3-1-14-01-08-0917-00</v>
          </cell>
          <cell r="K138">
            <v>986747802</v>
          </cell>
          <cell r="L138">
            <v>45067695</v>
          </cell>
        </row>
        <row r="139">
          <cell r="J139" t="str">
            <v>3-3-1-14-01-08-0920-00</v>
          </cell>
          <cell r="K139">
            <v>557999405</v>
          </cell>
          <cell r="L139">
            <v>103120000</v>
          </cell>
        </row>
        <row r="140">
          <cell r="J140" t="str">
            <v>3-3-1-14-02-17-0910-00</v>
          </cell>
          <cell r="K140">
            <v>149991686</v>
          </cell>
          <cell r="L140">
            <v>0</v>
          </cell>
        </row>
        <row r="141">
          <cell r="J141" t="str">
            <v>3-3-1-14-02-19-1249-00</v>
          </cell>
          <cell r="K141">
            <v>10587890001</v>
          </cell>
          <cell r="L141">
            <v>274151034</v>
          </cell>
        </row>
        <row r="142">
          <cell r="J142" t="str">
            <v>3-3-1-14-02-19-0926-00</v>
          </cell>
          <cell r="K142">
            <v>1499955674</v>
          </cell>
        </row>
        <row r="143">
          <cell r="J143" t="str">
            <v>3-3-1-14-02-20-0863-00</v>
          </cell>
          <cell r="K143">
            <v>0</v>
          </cell>
          <cell r="L143">
            <v>0</v>
          </cell>
        </row>
        <row r="144">
          <cell r="J144" t="str">
            <v>3-3-1-14-02-21-0860-00</v>
          </cell>
          <cell r="K144">
            <v>0</v>
          </cell>
          <cell r="L144">
            <v>0</v>
          </cell>
        </row>
        <row r="145">
          <cell r="J145" t="str">
            <v>3-3-1-14-02-22-0862-00</v>
          </cell>
          <cell r="K145">
            <v>146850420</v>
          </cell>
          <cell r="L145">
            <v>0</v>
          </cell>
        </row>
        <row r="146">
          <cell r="J146" t="str">
            <v>3-3-1-14-03-24-0925-00</v>
          </cell>
          <cell r="K146">
            <v>136059693</v>
          </cell>
          <cell r="L146">
            <v>35085385</v>
          </cell>
        </row>
        <row r="147">
          <cell r="J147" t="str">
            <v>3-3-1-14-03-26-0816-00</v>
          </cell>
          <cell r="K147">
            <v>10143320</v>
          </cell>
          <cell r="L147">
            <v>0</v>
          </cell>
        </row>
        <row r="148">
          <cell r="J148" t="str">
            <v>3-3-1-14-03-27-0929-00</v>
          </cell>
          <cell r="K148">
            <v>0</v>
          </cell>
          <cell r="L148">
            <v>0</v>
          </cell>
        </row>
        <row r="149">
          <cell r="J149" t="str">
            <v>3-3-1-14-03-28-1022-00</v>
          </cell>
          <cell r="K149">
            <v>42333333</v>
          </cell>
          <cell r="L149">
            <v>3733333</v>
          </cell>
        </row>
        <row r="150">
          <cell r="J150" t="str">
            <v>3-3-1-14-03-31-0815-00</v>
          </cell>
          <cell r="K150">
            <v>3969611988</v>
          </cell>
          <cell r="L150">
            <v>1868221053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esplegables"/>
      <sheetName val="Principal"/>
      <sheetName val="Base de Datos MUSI 2017-2020"/>
      <sheetName val="Inf Ejec"/>
      <sheetName val="PMR"/>
      <sheetName val="Dashboard (2)"/>
      <sheetName val="Dashboard"/>
      <sheetName val="DBO1"/>
      <sheetName val="DB02"/>
      <sheetName val="DB03"/>
      <sheetName val="DB04"/>
      <sheetName val="DB05"/>
      <sheetName val="DB06"/>
      <sheetName val="DB07-08"/>
      <sheetName val="DB09"/>
      <sheetName val="AGREGACION"/>
      <sheetName val="IA01"/>
      <sheetName val="IA02"/>
      <sheetName val="IA03"/>
      <sheetName val="Indicadores agregados"/>
      <sheetName val="listas"/>
      <sheetName val="Hoja1"/>
      <sheetName val="Por proyecto"/>
      <sheetName val="Hoja contratación"/>
      <sheetName val="Protocolo MUSI"/>
      <sheetName val="Formulario Musi 2017 - 2020-Aju"/>
      <sheetName val="FORMULARIO MUSI"/>
      <sheetName val="FORMULARIO CRP"/>
    </sheetNames>
    <sheetDataSet>
      <sheetData sheetId="0">
        <row r="47">
          <cell r="B47" t="str">
            <v xml:space="preserve">USAQUÉN </v>
          </cell>
        </row>
        <row r="48">
          <cell r="B48" t="str">
            <v>CHAPINERO</v>
          </cell>
        </row>
        <row r="49">
          <cell r="B49" t="str">
            <v>SANTA FE</v>
          </cell>
        </row>
        <row r="50">
          <cell r="B50" t="str">
            <v>SAN CRISTÓBAL</v>
          </cell>
        </row>
        <row r="51">
          <cell r="B51" t="str">
            <v>USME</v>
          </cell>
        </row>
        <row r="52">
          <cell r="B52" t="str">
            <v>TUNJUELITO</v>
          </cell>
        </row>
        <row r="53">
          <cell r="B53" t="str">
            <v>BOSA</v>
          </cell>
        </row>
        <row r="54">
          <cell r="B54" t="str">
            <v>KENNEDY</v>
          </cell>
        </row>
        <row r="55">
          <cell r="B55" t="str">
            <v>FONTIBÓN</v>
          </cell>
        </row>
        <row r="56">
          <cell r="B56" t="str">
            <v xml:space="preserve">ENGATIVA </v>
          </cell>
        </row>
        <row r="57">
          <cell r="B57" t="str">
            <v>SUBA</v>
          </cell>
        </row>
        <row r="58">
          <cell r="B58" t="str">
            <v>BARRIOS UNIDOS</v>
          </cell>
        </row>
        <row r="59">
          <cell r="B59" t="str">
            <v>TEUSAQUILLO</v>
          </cell>
        </row>
        <row r="60">
          <cell r="B60" t="str">
            <v>LOS MÁRTIRES</v>
          </cell>
        </row>
        <row r="61">
          <cell r="B61" t="str">
            <v>ANTONIO NARIÑO</v>
          </cell>
        </row>
        <row r="62">
          <cell r="B62" t="str">
            <v>PUENTE ARANDA</v>
          </cell>
        </row>
        <row r="63">
          <cell r="B63" t="str">
            <v>LA CANDELARIA</v>
          </cell>
        </row>
        <row r="64">
          <cell r="B64" t="str">
            <v>RAFAEL URIBE URIBE</v>
          </cell>
        </row>
        <row r="65">
          <cell r="B65" t="str">
            <v>CIUDAD BOLÍVAR</v>
          </cell>
        </row>
        <row r="66">
          <cell r="B66" t="str">
            <v>SUMAPAZ</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3"/>
  <sheetViews>
    <sheetView tabSelected="1" topLeftCell="A247" zoomScale="80" zoomScaleNormal="80" zoomScaleSheetLayoutView="80" workbookViewId="0">
      <pane xSplit="1" topLeftCell="B1" activePane="topRight" state="frozen"/>
      <selection activeCell="A135" sqref="A135"/>
      <selection pane="topRight" activeCell="V244" sqref="V1:V1048576"/>
    </sheetView>
  </sheetViews>
  <sheetFormatPr baseColWidth="10" defaultColWidth="11.42578125" defaultRowHeight="12.75" x14ac:dyDescent="0.25"/>
  <cols>
    <col min="1" max="1" width="9.85546875" style="2" customWidth="1"/>
    <col min="2" max="2" width="8" style="2" customWidth="1"/>
    <col min="3" max="3" width="22.85546875" style="2" customWidth="1"/>
    <col min="4" max="4" width="35.28515625" style="2" customWidth="1"/>
    <col min="5" max="5" width="23" style="26" customWidth="1"/>
    <col min="6" max="6" width="62.5703125" style="2" customWidth="1"/>
    <col min="7" max="7" width="17.7109375" style="2" customWidth="1"/>
    <col min="8" max="8" width="21.42578125" style="2" customWidth="1"/>
    <col min="9" max="9" width="17.7109375" style="2" customWidth="1"/>
    <col min="10" max="13" width="17.7109375" style="105" customWidth="1"/>
    <col min="14" max="16" width="17.7109375" style="2" customWidth="1"/>
    <col min="17" max="17" width="14.7109375" style="47" customWidth="1"/>
    <col min="18" max="18" width="17.140625" style="2" customWidth="1"/>
    <col min="19" max="19" width="20.28515625" style="2" customWidth="1"/>
    <col min="20" max="20" width="31" style="2" customWidth="1"/>
    <col min="21" max="21" width="34.7109375" style="106" customWidth="1"/>
    <col min="22" max="22" width="17.7109375" style="2" customWidth="1"/>
    <col min="23" max="16384" width="11.42578125" style="2"/>
  </cols>
  <sheetData>
    <row r="1" spans="1:22" s="52" customFormat="1" ht="61.5" customHeight="1" x14ac:dyDescent="0.25">
      <c r="A1" s="107" t="s">
        <v>0</v>
      </c>
      <c r="B1" s="108" t="s">
        <v>1</v>
      </c>
      <c r="C1" s="109" t="s">
        <v>115</v>
      </c>
      <c r="D1" s="110" t="s">
        <v>533</v>
      </c>
      <c r="E1" s="111" t="s">
        <v>534</v>
      </c>
      <c r="F1" s="112" t="s">
        <v>21</v>
      </c>
      <c r="G1" s="113" t="s">
        <v>205</v>
      </c>
      <c r="H1" s="113" t="s">
        <v>206</v>
      </c>
      <c r="I1" s="114" t="s">
        <v>2</v>
      </c>
      <c r="J1" s="115" t="s">
        <v>571</v>
      </c>
      <c r="K1" s="115" t="s">
        <v>360</v>
      </c>
      <c r="L1" s="115" t="s">
        <v>3</v>
      </c>
      <c r="M1" s="115" t="s">
        <v>233</v>
      </c>
      <c r="N1" s="116" t="s">
        <v>173</v>
      </c>
      <c r="O1" s="116" t="s">
        <v>171</v>
      </c>
      <c r="P1" s="117" t="s">
        <v>172</v>
      </c>
      <c r="Q1" s="118" t="s">
        <v>169</v>
      </c>
      <c r="R1" s="117" t="s">
        <v>170</v>
      </c>
      <c r="S1" s="117" t="s">
        <v>574</v>
      </c>
      <c r="T1" s="117" t="s">
        <v>364</v>
      </c>
      <c r="U1" s="119" t="s">
        <v>365</v>
      </c>
      <c r="V1" s="117" t="s">
        <v>228</v>
      </c>
    </row>
    <row r="2" spans="1:22" ht="100.5" customHeight="1" x14ac:dyDescent="0.25">
      <c r="A2" s="4">
        <v>1</v>
      </c>
      <c r="B2" s="79">
        <v>2020</v>
      </c>
      <c r="C2" s="88" t="s">
        <v>262</v>
      </c>
      <c r="D2" s="88" t="s">
        <v>20</v>
      </c>
      <c r="E2" s="11">
        <v>53159751</v>
      </c>
      <c r="F2" s="6" t="s">
        <v>113</v>
      </c>
      <c r="G2" s="23" t="s">
        <v>207</v>
      </c>
      <c r="H2" s="88" t="s">
        <v>208</v>
      </c>
      <c r="I2" s="7" t="s">
        <v>114</v>
      </c>
      <c r="J2" s="29">
        <v>22000000</v>
      </c>
      <c r="K2" s="29">
        <f>+J2+Q2</f>
        <v>22000000</v>
      </c>
      <c r="L2" s="92">
        <f>+J2/5</f>
        <v>4400000</v>
      </c>
      <c r="M2" s="120">
        <v>43850</v>
      </c>
      <c r="N2" s="80">
        <v>43845</v>
      </c>
      <c r="O2" s="80">
        <v>43996</v>
      </c>
      <c r="P2" s="80">
        <v>44040</v>
      </c>
      <c r="Q2" s="18"/>
      <c r="R2" s="79"/>
      <c r="S2" s="79" t="s">
        <v>582</v>
      </c>
      <c r="T2" s="8" t="s">
        <v>501</v>
      </c>
      <c r="U2" s="79" t="s">
        <v>502</v>
      </c>
      <c r="V2" s="80" t="s">
        <v>478</v>
      </c>
    </row>
    <row r="3" spans="1:22" ht="100.5" customHeight="1" x14ac:dyDescent="0.25">
      <c r="A3" s="4">
        <v>2</v>
      </c>
      <c r="B3" s="79">
        <v>2020</v>
      </c>
      <c r="C3" s="88" t="s">
        <v>263</v>
      </c>
      <c r="D3" s="88" t="s">
        <v>4</v>
      </c>
      <c r="E3" s="11">
        <v>1022352684</v>
      </c>
      <c r="F3" s="6" t="s">
        <v>106</v>
      </c>
      <c r="G3" s="23" t="s">
        <v>207</v>
      </c>
      <c r="H3" s="88" t="s">
        <v>208</v>
      </c>
      <c r="I3" s="7" t="s">
        <v>107</v>
      </c>
      <c r="J3" s="54">
        <v>16500000</v>
      </c>
      <c r="K3" s="29">
        <f t="shared" ref="K3:K66" si="0">+J3+Q3</f>
        <v>16500000</v>
      </c>
      <c r="L3" s="92">
        <f>+J3/4</f>
        <v>4125000</v>
      </c>
      <c r="M3" s="120">
        <v>43858</v>
      </c>
      <c r="N3" s="80">
        <v>43864</v>
      </c>
      <c r="O3" s="80">
        <v>43953</v>
      </c>
      <c r="P3" s="80">
        <v>43953</v>
      </c>
      <c r="Q3" s="18"/>
      <c r="R3" s="79"/>
      <c r="S3" s="79"/>
      <c r="T3" s="8" t="s">
        <v>500</v>
      </c>
      <c r="U3" s="53" t="s">
        <v>499</v>
      </c>
      <c r="V3" s="80" t="s">
        <v>230</v>
      </c>
    </row>
    <row r="4" spans="1:22" ht="100.5" customHeight="1" x14ac:dyDescent="0.25">
      <c r="A4" s="5">
        <v>3</v>
      </c>
      <c r="B4" s="79">
        <v>2020</v>
      </c>
      <c r="C4" s="88" t="s">
        <v>264</v>
      </c>
      <c r="D4" s="88" t="s">
        <v>5</v>
      </c>
      <c r="E4" s="11">
        <v>55212820</v>
      </c>
      <c r="F4" s="86" t="s">
        <v>22</v>
      </c>
      <c r="G4" s="23" t="s">
        <v>207</v>
      </c>
      <c r="H4" s="88" t="s">
        <v>208</v>
      </c>
      <c r="I4" s="79" t="s">
        <v>23</v>
      </c>
      <c r="J4" s="92">
        <v>15400000</v>
      </c>
      <c r="K4" s="29">
        <f t="shared" si="0"/>
        <v>23100000</v>
      </c>
      <c r="L4" s="92">
        <f t="shared" ref="L4:L12" si="1">+J4/4</f>
        <v>3850000</v>
      </c>
      <c r="M4" s="120">
        <v>43850</v>
      </c>
      <c r="N4" s="80">
        <v>43850</v>
      </c>
      <c r="O4" s="80">
        <v>43970</v>
      </c>
      <c r="P4" s="80">
        <v>44031</v>
      </c>
      <c r="Q4" s="18">
        <v>7700000</v>
      </c>
      <c r="R4" s="79" t="s">
        <v>576</v>
      </c>
      <c r="S4" s="8"/>
      <c r="T4" s="8" t="s">
        <v>500</v>
      </c>
      <c r="U4" s="79" t="s">
        <v>499</v>
      </c>
      <c r="V4" s="80" t="s">
        <v>478</v>
      </c>
    </row>
    <row r="5" spans="1:22" ht="100.5" customHeight="1" x14ac:dyDescent="0.25">
      <c r="A5" s="5">
        <v>4</v>
      </c>
      <c r="B5" s="79">
        <v>2020</v>
      </c>
      <c r="C5" s="88" t="s">
        <v>265</v>
      </c>
      <c r="D5" s="88" t="s">
        <v>6</v>
      </c>
      <c r="E5" s="11">
        <v>1022967264</v>
      </c>
      <c r="F5" s="87" t="s">
        <v>24</v>
      </c>
      <c r="G5" s="23" t="s">
        <v>207</v>
      </c>
      <c r="H5" s="88" t="s">
        <v>208</v>
      </c>
      <c r="I5" s="79" t="s">
        <v>23</v>
      </c>
      <c r="J5" s="92">
        <v>26280000</v>
      </c>
      <c r="K5" s="29">
        <f t="shared" si="0"/>
        <v>39420000</v>
      </c>
      <c r="L5" s="92">
        <f t="shared" si="1"/>
        <v>6570000</v>
      </c>
      <c r="M5" s="120">
        <v>43850</v>
      </c>
      <c r="N5" s="80">
        <v>43850</v>
      </c>
      <c r="O5" s="80">
        <v>43970</v>
      </c>
      <c r="P5" s="80">
        <v>44031</v>
      </c>
      <c r="Q5" s="18">
        <f t="shared" ref="Q5:Q10" si="2">6570000*2</f>
        <v>13140000</v>
      </c>
      <c r="R5" s="79" t="s">
        <v>576</v>
      </c>
      <c r="S5" s="8"/>
      <c r="T5" s="8" t="s">
        <v>500</v>
      </c>
      <c r="U5" s="79" t="s">
        <v>499</v>
      </c>
      <c r="V5" s="80" t="s">
        <v>478</v>
      </c>
    </row>
    <row r="6" spans="1:22" ht="100.5" customHeight="1" x14ac:dyDescent="0.25">
      <c r="A6" s="5">
        <v>5</v>
      </c>
      <c r="B6" s="79">
        <v>2020</v>
      </c>
      <c r="C6" s="88" t="s">
        <v>266</v>
      </c>
      <c r="D6" s="88" t="s">
        <v>7</v>
      </c>
      <c r="E6" s="11">
        <v>1071302968</v>
      </c>
      <c r="F6" s="87" t="s">
        <v>25</v>
      </c>
      <c r="G6" s="23" t="s">
        <v>207</v>
      </c>
      <c r="H6" s="88" t="s">
        <v>208</v>
      </c>
      <c r="I6" s="79" t="s">
        <v>23</v>
      </c>
      <c r="J6" s="92">
        <v>26280000</v>
      </c>
      <c r="K6" s="29">
        <f t="shared" si="0"/>
        <v>39420000</v>
      </c>
      <c r="L6" s="92">
        <f t="shared" si="1"/>
        <v>6570000</v>
      </c>
      <c r="M6" s="120">
        <v>43850</v>
      </c>
      <c r="N6" s="80">
        <v>43850</v>
      </c>
      <c r="O6" s="80">
        <v>43970</v>
      </c>
      <c r="P6" s="80">
        <v>44031</v>
      </c>
      <c r="Q6" s="18">
        <f t="shared" si="2"/>
        <v>13140000</v>
      </c>
      <c r="R6" s="79" t="s">
        <v>576</v>
      </c>
      <c r="S6" s="8"/>
      <c r="T6" s="8" t="s">
        <v>500</v>
      </c>
      <c r="U6" s="79" t="s">
        <v>499</v>
      </c>
      <c r="V6" s="80" t="s">
        <v>478</v>
      </c>
    </row>
    <row r="7" spans="1:22" ht="100.5" customHeight="1" x14ac:dyDescent="0.25">
      <c r="A7" s="5">
        <v>6</v>
      </c>
      <c r="B7" s="79">
        <v>2020</v>
      </c>
      <c r="C7" s="88" t="s">
        <v>267</v>
      </c>
      <c r="D7" s="88" t="s">
        <v>8</v>
      </c>
      <c r="E7" s="11">
        <v>52108025</v>
      </c>
      <c r="F7" s="87" t="s">
        <v>26</v>
      </c>
      <c r="G7" s="23" t="s">
        <v>207</v>
      </c>
      <c r="H7" s="88" t="s">
        <v>208</v>
      </c>
      <c r="I7" s="79" t="s">
        <v>23</v>
      </c>
      <c r="J7" s="92">
        <v>26280000</v>
      </c>
      <c r="K7" s="29">
        <f t="shared" si="0"/>
        <v>39420000</v>
      </c>
      <c r="L7" s="92">
        <f t="shared" si="1"/>
        <v>6570000</v>
      </c>
      <c r="M7" s="120">
        <v>43850</v>
      </c>
      <c r="N7" s="80">
        <v>43850</v>
      </c>
      <c r="O7" s="80">
        <v>43970</v>
      </c>
      <c r="P7" s="80">
        <v>44031</v>
      </c>
      <c r="Q7" s="18">
        <f t="shared" si="2"/>
        <v>13140000</v>
      </c>
      <c r="R7" s="79" t="s">
        <v>576</v>
      </c>
      <c r="S7" s="8"/>
      <c r="T7" s="8" t="s">
        <v>500</v>
      </c>
      <c r="U7" s="79" t="s">
        <v>499</v>
      </c>
      <c r="V7" s="80" t="s">
        <v>478</v>
      </c>
    </row>
    <row r="8" spans="1:22" ht="100.5" customHeight="1" x14ac:dyDescent="0.25">
      <c r="A8" s="5">
        <v>7</v>
      </c>
      <c r="B8" s="79">
        <v>2020</v>
      </c>
      <c r="C8" s="88" t="s">
        <v>268</v>
      </c>
      <c r="D8" s="88" t="s">
        <v>9</v>
      </c>
      <c r="E8" s="11">
        <v>80120721</v>
      </c>
      <c r="F8" s="87" t="s">
        <v>27</v>
      </c>
      <c r="G8" s="23" t="s">
        <v>207</v>
      </c>
      <c r="H8" s="88" t="s">
        <v>208</v>
      </c>
      <c r="I8" s="79" t="s">
        <v>23</v>
      </c>
      <c r="J8" s="92">
        <v>26280000</v>
      </c>
      <c r="K8" s="29">
        <f t="shared" si="0"/>
        <v>39420000</v>
      </c>
      <c r="L8" s="92">
        <f t="shared" si="1"/>
        <v>6570000</v>
      </c>
      <c r="M8" s="120">
        <v>43850</v>
      </c>
      <c r="N8" s="80">
        <v>43850</v>
      </c>
      <c r="O8" s="80">
        <v>43970</v>
      </c>
      <c r="P8" s="80">
        <v>44031</v>
      </c>
      <c r="Q8" s="18">
        <f t="shared" si="2"/>
        <v>13140000</v>
      </c>
      <c r="R8" s="79" t="s">
        <v>576</v>
      </c>
      <c r="S8" s="8"/>
      <c r="T8" s="8" t="s">
        <v>500</v>
      </c>
      <c r="U8" s="79" t="s">
        <v>499</v>
      </c>
      <c r="V8" s="80" t="s">
        <v>478</v>
      </c>
    </row>
    <row r="9" spans="1:22" ht="100.5" customHeight="1" x14ac:dyDescent="0.25">
      <c r="A9" s="5">
        <v>8</v>
      </c>
      <c r="B9" s="79">
        <v>2020</v>
      </c>
      <c r="C9" s="88" t="s">
        <v>269</v>
      </c>
      <c r="D9" s="88" t="s">
        <v>10</v>
      </c>
      <c r="E9" s="11">
        <v>53038421</v>
      </c>
      <c r="F9" s="87" t="s">
        <v>28</v>
      </c>
      <c r="G9" s="23" t="s">
        <v>207</v>
      </c>
      <c r="H9" s="88" t="s">
        <v>208</v>
      </c>
      <c r="I9" s="79" t="s">
        <v>23</v>
      </c>
      <c r="J9" s="92">
        <v>26280000</v>
      </c>
      <c r="K9" s="29">
        <f t="shared" si="0"/>
        <v>39420000</v>
      </c>
      <c r="L9" s="92">
        <f t="shared" si="1"/>
        <v>6570000</v>
      </c>
      <c r="M9" s="120">
        <v>43850</v>
      </c>
      <c r="N9" s="80">
        <v>43850</v>
      </c>
      <c r="O9" s="80">
        <v>43970</v>
      </c>
      <c r="P9" s="80">
        <v>44031</v>
      </c>
      <c r="Q9" s="18">
        <f t="shared" si="2"/>
        <v>13140000</v>
      </c>
      <c r="R9" s="79" t="s">
        <v>576</v>
      </c>
      <c r="S9" s="8"/>
      <c r="T9" s="8" t="s">
        <v>500</v>
      </c>
      <c r="U9" s="79" t="s">
        <v>499</v>
      </c>
      <c r="V9" s="80" t="s">
        <v>478</v>
      </c>
    </row>
    <row r="10" spans="1:22" ht="100.5" customHeight="1" x14ac:dyDescent="0.25">
      <c r="A10" s="5">
        <v>9</v>
      </c>
      <c r="B10" s="79">
        <v>2020</v>
      </c>
      <c r="C10" s="88" t="s">
        <v>270</v>
      </c>
      <c r="D10" s="88" t="s">
        <v>11</v>
      </c>
      <c r="E10" s="11">
        <v>1032426008</v>
      </c>
      <c r="F10" s="87" t="s">
        <v>29</v>
      </c>
      <c r="G10" s="23" t="s">
        <v>207</v>
      </c>
      <c r="H10" s="88" t="s">
        <v>208</v>
      </c>
      <c r="I10" s="79" t="s">
        <v>23</v>
      </c>
      <c r="J10" s="92">
        <v>26280000</v>
      </c>
      <c r="K10" s="29">
        <f t="shared" si="0"/>
        <v>39420000</v>
      </c>
      <c r="L10" s="92">
        <f t="shared" si="1"/>
        <v>6570000</v>
      </c>
      <c r="M10" s="120">
        <v>43850</v>
      </c>
      <c r="N10" s="80">
        <v>43850</v>
      </c>
      <c r="O10" s="80">
        <v>43970</v>
      </c>
      <c r="P10" s="80">
        <v>44031</v>
      </c>
      <c r="Q10" s="18">
        <f t="shared" si="2"/>
        <v>13140000</v>
      </c>
      <c r="R10" s="79" t="s">
        <v>576</v>
      </c>
      <c r="S10" s="8"/>
      <c r="T10" s="8" t="s">
        <v>500</v>
      </c>
      <c r="U10" s="79" t="s">
        <v>499</v>
      </c>
      <c r="V10" s="80" t="s">
        <v>478</v>
      </c>
    </row>
    <row r="11" spans="1:22" ht="100.5" customHeight="1" x14ac:dyDescent="0.25">
      <c r="A11" s="5">
        <v>10</v>
      </c>
      <c r="B11" s="79">
        <v>2020</v>
      </c>
      <c r="C11" s="88" t="s">
        <v>271</v>
      </c>
      <c r="D11" s="88" t="s">
        <v>12</v>
      </c>
      <c r="E11" s="11">
        <v>4240028</v>
      </c>
      <c r="F11" s="87" t="s">
        <v>25</v>
      </c>
      <c r="G11" s="23" t="s">
        <v>207</v>
      </c>
      <c r="H11" s="88" t="s">
        <v>208</v>
      </c>
      <c r="I11" s="79" t="s">
        <v>23</v>
      </c>
      <c r="J11" s="92">
        <v>26280000</v>
      </c>
      <c r="K11" s="29">
        <f t="shared" si="0"/>
        <v>26280000</v>
      </c>
      <c r="L11" s="92">
        <f t="shared" si="1"/>
        <v>6570000</v>
      </c>
      <c r="M11" s="120">
        <v>43850</v>
      </c>
      <c r="N11" s="80">
        <v>43853</v>
      </c>
      <c r="O11" s="80">
        <v>43973</v>
      </c>
      <c r="P11" s="80">
        <v>43973</v>
      </c>
      <c r="Q11" s="18"/>
      <c r="R11" s="80"/>
      <c r="S11" s="80"/>
      <c r="T11" s="8" t="s">
        <v>500</v>
      </c>
      <c r="U11" s="79" t="s">
        <v>499</v>
      </c>
      <c r="V11" s="80" t="s">
        <v>230</v>
      </c>
    </row>
    <row r="12" spans="1:22" ht="100.5" customHeight="1" x14ac:dyDescent="0.25">
      <c r="A12" s="5">
        <v>11</v>
      </c>
      <c r="B12" s="79">
        <v>2020</v>
      </c>
      <c r="C12" s="88" t="s">
        <v>272</v>
      </c>
      <c r="D12" s="88" t="s">
        <v>13</v>
      </c>
      <c r="E12" s="11">
        <v>52243406</v>
      </c>
      <c r="F12" s="87" t="s">
        <v>27</v>
      </c>
      <c r="G12" s="23" t="s">
        <v>207</v>
      </c>
      <c r="H12" s="88" t="s">
        <v>208</v>
      </c>
      <c r="I12" s="79" t="s">
        <v>23</v>
      </c>
      <c r="J12" s="92">
        <v>26280000</v>
      </c>
      <c r="K12" s="29">
        <f t="shared" si="0"/>
        <v>39420000</v>
      </c>
      <c r="L12" s="92">
        <f t="shared" si="1"/>
        <v>6570000</v>
      </c>
      <c r="M12" s="120">
        <v>43850</v>
      </c>
      <c r="N12" s="80">
        <v>43850</v>
      </c>
      <c r="O12" s="80">
        <v>43970</v>
      </c>
      <c r="P12" s="80">
        <v>44031</v>
      </c>
      <c r="Q12" s="18">
        <f>6570000*2</f>
        <v>13140000</v>
      </c>
      <c r="R12" s="79" t="s">
        <v>576</v>
      </c>
      <c r="S12" s="8"/>
      <c r="T12" s="8" t="s">
        <v>500</v>
      </c>
      <c r="U12" s="79" t="s">
        <v>499</v>
      </c>
      <c r="V12" s="80" t="s">
        <v>478</v>
      </c>
    </row>
    <row r="13" spans="1:22" ht="100.5" customHeight="1" x14ac:dyDescent="0.25">
      <c r="A13" s="5">
        <v>12</v>
      </c>
      <c r="B13" s="79">
        <v>2020</v>
      </c>
      <c r="C13" s="88" t="s">
        <v>273</v>
      </c>
      <c r="D13" s="88" t="s">
        <v>14</v>
      </c>
      <c r="E13" s="11">
        <v>79428468</v>
      </c>
      <c r="F13" s="87" t="s">
        <v>95</v>
      </c>
      <c r="G13" s="23" t="s">
        <v>207</v>
      </c>
      <c r="H13" s="88" t="s">
        <v>208</v>
      </c>
      <c r="I13" s="79" t="s">
        <v>23</v>
      </c>
      <c r="J13" s="92">
        <v>9600000</v>
      </c>
      <c r="K13" s="29">
        <f t="shared" si="0"/>
        <v>9600000</v>
      </c>
      <c r="L13" s="92">
        <f>+J13/4</f>
        <v>2400000</v>
      </c>
      <c r="M13" s="80">
        <v>43857</v>
      </c>
      <c r="N13" s="80">
        <v>43857</v>
      </c>
      <c r="O13" s="80">
        <v>43977</v>
      </c>
      <c r="P13" s="80">
        <v>43977</v>
      </c>
      <c r="Q13" s="18"/>
      <c r="R13" s="80"/>
      <c r="S13" s="80"/>
      <c r="T13" s="8" t="s">
        <v>500</v>
      </c>
      <c r="U13" s="79" t="s">
        <v>499</v>
      </c>
      <c r="V13" s="80" t="s">
        <v>230</v>
      </c>
    </row>
    <row r="14" spans="1:22" ht="100.5" customHeight="1" x14ac:dyDescent="0.25">
      <c r="A14" s="5">
        <v>13</v>
      </c>
      <c r="B14" s="79">
        <v>2020</v>
      </c>
      <c r="C14" s="88" t="s">
        <v>274</v>
      </c>
      <c r="D14" s="88" t="s">
        <v>15</v>
      </c>
      <c r="E14" s="11">
        <v>79106066</v>
      </c>
      <c r="F14" s="87" t="s">
        <v>30</v>
      </c>
      <c r="G14" s="23" t="s">
        <v>207</v>
      </c>
      <c r="H14" s="88" t="s">
        <v>208</v>
      </c>
      <c r="I14" s="79" t="s">
        <v>23</v>
      </c>
      <c r="J14" s="92">
        <v>9600000</v>
      </c>
      <c r="K14" s="29">
        <f t="shared" si="0"/>
        <v>14400000</v>
      </c>
      <c r="L14" s="92">
        <f t="shared" ref="L14:L23" si="3">+J14/4</f>
        <v>2400000</v>
      </c>
      <c r="M14" s="120">
        <v>43850</v>
      </c>
      <c r="N14" s="80">
        <v>43850</v>
      </c>
      <c r="O14" s="80">
        <v>43970</v>
      </c>
      <c r="P14" s="80">
        <v>44031</v>
      </c>
      <c r="Q14" s="18">
        <f>2400000*2</f>
        <v>4800000</v>
      </c>
      <c r="R14" s="79" t="s">
        <v>576</v>
      </c>
      <c r="S14" s="8"/>
      <c r="T14" s="8" t="s">
        <v>500</v>
      </c>
      <c r="U14" s="79" t="s">
        <v>499</v>
      </c>
      <c r="V14" s="80" t="s">
        <v>478</v>
      </c>
    </row>
    <row r="15" spans="1:22" ht="100.5" customHeight="1" x14ac:dyDescent="0.25">
      <c r="A15" s="5">
        <v>14</v>
      </c>
      <c r="B15" s="79">
        <v>2020</v>
      </c>
      <c r="C15" s="88" t="s">
        <v>275</v>
      </c>
      <c r="D15" s="88" t="s">
        <v>16</v>
      </c>
      <c r="E15" s="11">
        <v>80049560</v>
      </c>
      <c r="F15" s="87" t="s">
        <v>31</v>
      </c>
      <c r="G15" s="23" t="s">
        <v>207</v>
      </c>
      <c r="H15" s="88" t="s">
        <v>208</v>
      </c>
      <c r="I15" s="79" t="s">
        <v>23</v>
      </c>
      <c r="J15" s="92">
        <v>9600000</v>
      </c>
      <c r="K15" s="29">
        <f t="shared" si="0"/>
        <v>9600000</v>
      </c>
      <c r="L15" s="92">
        <f t="shared" si="3"/>
        <v>2400000</v>
      </c>
      <c r="M15" s="120">
        <v>43850</v>
      </c>
      <c r="N15" s="80">
        <v>43850</v>
      </c>
      <c r="O15" s="80">
        <v>43970</v>
      </c>
      <c r="P15" s="80">
        <v>43970</v>
      </c>
      <c r="Q15" s="18"/>
      <c r="R15" s="80"/>
      <c r="S15" s="80"/>
      <c r="T15" s="8" t="s">
        <v>500</v>
      </c>
      <c r="U15" s="79" t="s">
        <v>499</v>
      </c>
      <c r="V15" s="80" t="s">
        <v>230</v>
      </c>
    </row>
    <row r="16" spans="1:22" ht="100.5" customHeight="1" x14ac:dyDescent="0.25">
      <c r="A16" s="5">
        <v>15</v>
      </c>
      <c r="B16" s="79">
        <v>2020</v>
      </c>
      <c r="C16" s="88" t="s">
        <v>276</v>
      </c>
      <c r="D16" s="88" t="s">
        <v>17</v>
      </c>
      <c r="E16" s="11">
        <v>1033750473</v>
      </c>
      <c r="F16" s="87" t="s">
        <v>31</v>
      </c>
      <c r="G16" s="23" t="s">
        <v>207</v>
      </c>
      <c r="H16" s="88" t="s">
        <v>208</v>
      </c>
      <c r="I16" s="79" t="s">
        <v>23</v>
      </c>
      <c r="J16" s="92">
        <v>9600000</v>
      </c>
      <c r="K16" s="29">
        <f t="shared" si="0"/>
        <v>9600000</v>
      </c>
      <c r="L16" s="92">
        <f t="shared" si="3"/>
        <v>2400000</v>
      </c>
      <c r="M16" s="120">
        <v>43850</v>
      </c>
      <c r="N16" s="80">
        <v>43850</v>
      </c>
      <c r="O16" s="80">
        <v>43970</v>
      </c>
      <c r="P16" s="80">
        <v>43970</v>
      </c>
      <c r="Q16" s="18"/>
      <c r="R16" s="80"/>
      <c r="S16" s="80"/>
      <c r="T16" s="8" t="s">
        <v>500</v>
      </c>
      <c r="U16" s="79" t="s">
        <v>499</v>
      </c>
      <c r="V16" s="80" t="s">
        <v>230</v>
      </c>
    </row>
    <row r="17" spans="1:22" ht="100.5" customHeight="1" x14ac:dyDescent="0.25">
      <c r="A17" s="5">
        <v>16</v>
      </c>
      <c r="B17" s="79">
        <v>2020</v>
      </c>
      <c r="C17" s="88" t="s">
        <v>277</v>
      </c>
      <c r="D17" s="88" t="s">
        <v>18</v>
      </c>
      <c r="E17" s="11">
        <v>80368998</v>
      </c>
      <c r="F17" s="87" t="s">
        <v>32</v>
      </c>
      <c r="G17" s="23" t="s">
        <v>207</v>
      </c>
      <c r="H17" s="88" t="s">
        <v>208</v>
      </c>
      <c r="I17" s="79" t="s">
        <v>23</v>
      </c>
      <c r="J17" s="92">
        <v>9600000</v>
      </c>
      <c r="K17" s="29">
        <f t="shared" si="0"/>
        <v>9600000</v>
      </c>
      <c r="L17" s="92">
        <f t="shared" si="3"/>
        <v>2400000</v>
      </c>
      <c r="M17" s="120">
        <v>43850</v>
      </c>
      <c r="N17" s="80">
        <v>43850</v>
      </c>
      <c r="O17" s="80">
        <v>43970</v>
      </c>
      <c r="P17" s="80">
        <v>43970</v>
      </c>
      <c r="Q17" s="18"/>
      <c r="R17" s="80"/>
      <c r="S17" s="80"/>
      <c r="T17" s="8" t="s">
        <v>500</v>
      </c>
      <c r="U17" s="79" t="s">
        <v>499</v>
      </c>
      <c r="V17" s="80" t="s">
        <v>230</v>
      </c>
    </row>
    <row r="18" spans="1:22" ht="45" customHeight="1" x14ac:dyDescent="0.25">
      <c r="A18" s="159">
        <v>17</v>
      </c>
      <c r="B18" s="128">
        <v>2020</v>
      </c>
      <c r="C18" s="138" t="s">
        <v>278</v>
      </c>
      <c r="D18" s="79" t="s">
        <v>151</v>
      </c>
      <c r="E18" s="12">
        <v>80055142</v>
      </c>
      <c r="F18" s="156" t="s">
        <v>33</v>
      </c>
      <c r="G18" s="136" t="s">
        <v>207</v>
      </c>
      <c r="H18" s="138" t="s">
        <v>208</v>
      </c>
      <c r="I18" s="142" t="s">
        <v>23</v>
      </c>
      <c r="J18" s="130">
        <v>16800000</v>
      </c>
      <c r="K18" s="29">
        <f t="shared" si="0"/>
        <v>25200000</v>
      </c>
      <c r="L18" s="130">
        <f t="shared" si="3"/>
        <v>4200000</v>
      </c>
      <c r="M18" s="153">
        <v>43850</v>
      </c>
      <c r="N18" s="134">
        <v>43850</v>
      </c>
      <c r="O18" s="134">
        <v>43970</v>
      </c>
      <c r="P18" s="134">
        <v>44031</v>
      </c>
      <c r="Q18" s="144">
        <f>4200000*2</f>
        <v>8400000</v>
      </c>
      <c r="R18" s="128" t="s">
        <v>576</v>
      </c>
      <c r="S18" s="72"/>
      <c r="T18" s="162" t="s">
        <v>500</v>
      </c>
      <c r="U18" s="128" t="s">
        <v>499</v>
      </c>
      <c r="V18" s="164" t="s">
        <v>478</v>
      </c>
    </row>
    <row r="19" spans="1:22" ht="45" customHeight="1" x14ac:dyDescent="0.25">
      <c r="A19" s="160"/>
      <c r="B19" s="129"/>
      <c r="C19" s="155"/>
      <c r="D19" s="79" t="s">
        <v>150</v>
      </c>
      <c r="E19" s="12">
        <v>1026266066</v>
      </c>
      <c r="F19" s="157"/>
      <c r="G19" s="137"/>
      <c r="H19" s="139"/>
      <c r="I19" s="142"/>
      <c r="J19" s="131"/>
      <c r="K19" s="29">
        <f t="shared" si="0"/>
        <v>0</v>
      </c>
      <c r="L19" s="131"/>
      <c r="M19" s="154"/>
      <c r="N19" s="135"/>
      <c r="O19" s="135"/>
      <c r="P19" s="135"/>
      <c r="Q19" s="145"/>
      <c r="R19" s="129"/>
      <c r="S19" s="73"/>
      <c r="T19" s="163"/>
      <c r="U19" s="129"/>
      <c r="V19" s="164"/>
    </row>
    <row r="20" spans="1:22" ht="100.5" customHeight="1" x14ac:dyDescent="0.25">
      <c r="A20" s="5">
        <v>18</v>
      </c>
      <c r="B20" s="79">
        <v>2020</v>
      </c>
      <c r="C20" s="88" t="s">
        <v>279</v>
      </c>
      <c r="D20" s="3" t="s">
        <v>19</v>
      </c>
      <c r="E20" s="13">
        <v>52178846</v>
      </c>
      <c r="F20" s="87" t="s">
        <v>53</v>
      </c>
      <c r="G20" s="23" t="s">
        <v>207</v>
      </c>
      <c r="H20" s="88" t="s">
        <v>208</v>
      </c>
      <c r="I20" s="79" t="s">
        <v>23</v>
      </c>
      <c r="J20" s="92">
        <v>9600000</v>
      </c>
      <c r="K20" s="29">
        <f t="shared" si="0"/>
        <v>9600000</v>
      </c>
      <c r="L20" s="92">
        <f t="shared" si="3"/>
        <v>2400000</v>
      </c>
      <c r="M20" s="80">
        <v>43851</v>
      </c>
      <c r="N20" s="80">
        <v>43851</v>
      </c>
      <c r="O20" s="80">
        <v>43971</v>
      </c>
      <c r="P20" s="80">
        <v>43971</v>
      </c>
      <c r="Q20" s="18"/>
      <c r="R20" s="80"/>
      <c r="S20" s="80"/>
      <c r="T20" s="8" t="s">
        <v>500</v>
      </c>
      <c r="U20" s="79" t="s">
        <v>499</v>
      </c>
      <c r="V20" s="80" t="s">
        <v>230</v>
      </c>
    </row>
    <row r="21" spans="1:22" ht="100.5" customHeight="1" x14ac:dyDescent="0.25">
      <c r="A21" s="5">
        <v>19</v>
      </c>
      <c r="B21" s="79">
        <v>2020</v>
      </c>
      <c r="C21" s="88" t="s">
        <v>280</v>
      </c>
      <c r="D21" s="3" t="s">
        <v>34</v>
      </c>
      <c r="E21" s="13">
        <v>1022361781</v>
      </c>
      <c r="F21" s="87" t="s">
        <v>25</v>
      </c>
      <c r="G21" s="23" t="s">
        <v>207</v>
      </c>
      <c r="H21" s="88" t="s">
        <v>208</v>
      </c>
      <c r="I21" s="79" t="s">
        <v>23</v>
      </c>
      <c r="J21" s="92">
        <v>26280000</v>
      </c>
      <c r="K21" s="29">
        <f t="shared" si="0"/>
        <v>26280000</v>
      </c>
      <c r="L21" s="92">
        <f t="shared" si="3"/>
        <v>6570000</v>
      </c>
      <c r="M21" s="80">
        <v>43851</v>
      </c>
      <c r="N21" s="80">
        <v>43852</v>
      </c>
      <c r="O21" s="80">
        <v>43972</v>
      </c>
      <c r="P21" s="80">
        <v>43972</v>
      </c>
      <c r="Q21" s="18"/>
      <c r="R21" s="80"/>
      <c r="S21" s="80"/>
      <c r="T21" s="8" t="s">
        <v>500</v>
      </c>
      <c r="U21" s="79" t="s">
        <v>499</v>
      </c>
      <c r="V21" s="80" t="s">
        <v>230</v>
      </c>
    </row>
    <row r="22" spans="1:22" ht="100.5" customHeight="1" x14ac:dyDescent="0.25">
      <c r="A22" s="5">
        <v>20</v>
      </c>
      <c r="B22" s="79">
        <v>2020</v>
      </c>
      <c r="C22" s="88" t="s">
        <v>281</v>
      </c>
      <c r="D22" s="3" t="s">
        <v>36</v>
      </c>
      <c r="E22" s="13">
        <v>80073032</v>
      </c>
      <c r="F22" s="87" t="s">
        <v>35</v>
      </c>
      <c r="G22" s="23" t="s">
        <v>207</v>
      </c>
      <c r="H22" s="88" t="s">
        <v>208</v>
      </c>
      <c r="I22" s="79" t="s">
        <v>23</v>
      </c>
      <c r="J22" s="92">
        <v>9600000</v>
      </c>
      <c r="K22" s="29">
        <f t="shared" si="0"/>
        <v>9600000</v>
      </c>
      <c r="L22" s="92">
        <f t="shared" si="3"/>
        <v>2400000</v>
      </c>
      <c r="M22" s="80">
        <v>43851</v>
      </c>
      <c r="N22" s="80">
        <v>43851</v>
      </c>
      <c r="O22" s="80">
        <v>43971</v>
      </c>
      <c r="P22" s="80">
        <v>43971</v>
      </c>
      <c r="Q22" s="18"/>
      <c r="R22" s="80"/>
      <c r="S22" s="80"/>
      <c r="T22" s="8" t="s">
        <v>500</v>
      </c>
      <c r="U22" s="79" t="s">
        <v>499</v>
      </c>
      <c r="V22" s="80" t="s">
        <v>230</v>
      </c>
    </row>
    <row r="23" spans="1:22" ht="100.5" customHeight="1" x14ac:dyDescent="0.25">
      <c r="A23" s="5">
        <v>21</v>
      </c>
      <c r="B23" s="79">
        <v>2020</v>
      </c>
      <c r="C23" s="88" t="s">
        <v>282</v>
      </c>
      <c r="D23" s="3" t="s">
        <v>77</v>
      </c>
      <c r="E23" s="13">
        <v>1023894240</v>
      </c>
      <c r="F23" s="87" t="s">
        <v>41</v>
      </c>
      <c r="G23" s="23" t="s">
        <v>207</v>
      </c>
      <c r="H23" s="88" t="s">
        <v>208</v>
      </c>
      <c r="I23" s="79" t="s">
        <v>23</v>
      </c>
      <c r="J23" s="92">
        <v>9600000</v>
      </c>
      <c r="K23" s="29">
        <f t="shared" si="0"/>
        <v>14400000</v>
      </c>
      <c r="L23" s="92">
        <f t="shared" si="3"/>
        <v>2400000</v>
      </c>
      <c r="M23" s="80">
        <v>43852</v>
      </c>
      <c r="N23" s="80">
        <v>43852</v>
      </c>
      <c r="O23" s="80">
        <v>43972</v>
      </c>
      <c r="P23" s="80">
        <v>44033</v>
      </c>
      <c r="Q23" s="18">
        <v>4800000</v>
      </c>
      <c r="R23" s="80" t="s">
        <v>576</v>
      </c>
      <c r="S23" s="80"/>
      <c r="T23" s="8" t="s">
        <v>500</v>
      </c>
      <c r="U23" s="79" t="s">
        <v>499</v>
      </c>
      <c r="V23" s="80" t="s">
        <v>230</v>
      </c>
    </row>
    <row r="24" spans="1:22" ht="100.5" customHeight="1" x14ac:dyDescent="0.25">
      <c r="A24" s="5">
        <v>22</v>
      </c>
      <c r="B24" s="79">
        <v>2020</v>
      </c>
      <c r="C24" s="88" t="s">
        <v>283</v>
      </c>
      <c r="D24" s="3" t="s">
        <v>56</v>
      </c>
      <c r="E24" s="13">
        <v>52935056</v>
      </c>
      <c r="F24" s="87" t="s">
        <v>54</v>
      </c>
      <c r="G24" s="23" t="s">
        <v>207</v>
      </c>
      <c r="H24" s="88" t="s">
        <v>208</v>
      </c>
      <c r="I24" s="79" t="s">
        <v>23</v>
      </c>
      <c r="J24" s="92">
        <v>24000000</v>
      </c>
      <c r="K24" s="29">
        <f t="shared" si="0"/>
        <v>24000000</v>
      </c>
      <c r="L24" s="92">
        <f t="shared" ref="L24:L29" si="4">+J24/4</f>
        <v>6000000</v>
      </c>
      <c r="M24" s="80">
        <v>43851</v>
      </c>
      <c r="N24" s="80">
        <v>43851</v>
      </c>
      <c r="O24" s="80">
        <v>43971</v>
      </c>
      <c r="P24" s="80">
        <v>43971</v>
      </c>
      <c r="Q24" s="18"/>
      <c r="R24" s="80"/>
      <c r="S24" s="80"/>
      <c r="T24" s="8" t="s">
        <v>500</v>
      </c>
      <c r="U24" s="79" t="s">
        <v>499</v>
      </c>
      <c r="V24" s="80" t="s">
        <v>230</v>
      </c>
    </row>
    <row r="25" spans="1:22" ht="100.5" customHeight="1" x14ac:dyDescent="0.25">
      <c r="A25" s="5">
        <v>23</v>
      </c>
      <c r="B25" s="79">
        <v>2020</v>
      </c>
      <c r="C25" s="88" t="s">
        <v>284</v>
      </c>
      <c r="D25" s="3" t="s">
        <v>55</v>
      </c>
      <c r="E25" s="13">
        <v>1032444544</v>
      </c>
      <c r="F25" s="87" t="s">
        <v>37</v>
      </c>
      <c r="G25" s="23" t="s">
        <v>207</v>
      </c>
      <c r="H25" s="88" t="s">
        <v>208</v>
      </c>
      <c r="I25" s="79" t="s">
        <v>23</v>
      </c>
      <c r="J25" s="92">
        <v>24000000</v>
      </c>
      <c r="K25" s="29">
        <f t="shared" si="0"/>
        <v>24000000</v>
      </c>
      <c r="L25" s="92">
        <f t="shared" si="4"/>
        <v>6000000</v>
      </c>
      <c r="M25" s="80">
        <v>43851</v>
      </c>
      <c r="N25" s="80">
        <v>43851</v>
      </c>
      <c r="O25" s="80">
        <v>43971</v>
      </c>
      <c r="P25" s="80">
        <v>43971</v>
      </c>
      <c r="Q25" s="18"/>
      <c r="R25" s="80"/>
      <c r="S25" s="80"/>
      <c r="T25" s="8" t="s">
        <v>500</v>
      </c>
      <c r="U25" s="79" t="s">
        <v>499</v>
      </c>
      <c r="V25" s="80" t="s">
        <v>230</v>
      </c>
    </row>
    <row r="26" spans="1:22" ht="100.5" customHeight="1" x14ac:dyDescent="0.25">
      <c r="A26" s="5">
        <v>24</v>
      </c>
      <c r="B26" s="79">
        <v>2020</v>
      </c>
      <c r="C26" s="88" t="s">
        <v>285</v>
      </c>
      <c r="D26" s="3" t="s">
        <v>58</v>
      </c>
      <c r="E26" s="13">
        <v>1030542928</v>
      </c>
      <c r="F26" s="87" t="s">
        <v>57</v>
      </c>
      <c r="G26" s="23" t="s">
        <v>207</v>
      </c>
      <c r="H26" s="88" t="s">
        <v>208</v>
      </c>
      <c r="I26" s="79" t="s">
        <v>23</v>
      </c>
      <c r="J26" s="92">
        <v>24000000</v>
      </c>
      <c r="K26" s="29">
        <f t="shared" si="0"/>
        <v>36000000</v>
      </c>
      <c r="L26" s="92">
        <f t="shared" si="4"/>
        <v>6000000</v>
      </c>
      <c r="M26" s="80">
        <v>43851</v>
      </c>
      <c r="N26" s="80">
        <v>43851</v>
      </c>
      <c r="O26" s="80">
        <v>43971</v>
      </c>
      <c r="P26" s="80">
        <v>44032</v>
      </c>
      <c r="Q26" s="18">
        <f>6000000*2</f>
        <v>12000000</v>
      </c>
      <c r="R26" s="79" t="s">
        <v>576</v>
      </c>
      <c r="S26" s="8"/>
      <c r="T26" s="8" t="s">
        <v>500</v>
      </c>
      <c r="U26" s="79" t="s">
        <v>499</v>
      </c>
      <c r="V26" s="80" t="s">
        <v>230</v>
      </c>
    </row>
    <row r="27" spans="1:22" ht="100.5" customHeight="1" x14ac:dyDescent="0.25">
      <c r="A27" s="5">
        <v>25</v>
      </c>
      <c r="B27" s="79">
        <v>2020</v>
      </c>
      <c r="C27" s="88" t="s">
        <v>286</v>
      </c>
      <c r="D27" s="3" t="s">
        <v>71</v>
      </c>
      <c r="E27" s="13">
        <v>79803719</v>
      </c>
      <c r="F27" s="87" t="s">
        <v>59</v>
      </c>
      <c r="G27" s="23" t="s">
        <v>207</v>
      </c>
      <c r="H27" s="88" t="s">
        <v>208</v>
      </c>
      <c r="I27" s="79" t="s">
        <v>23</v>
      </c>
      <c r="J27" s="92">
        <v>38200000</v>
      </c>
      <c r="K27" s="29">
        <f t="shared" si="0"/>
        <v>38200000</v>
      </c>
      <c r="L27" s="92">
        <f t="shared" si="4"/>
        <v>9550000</v>
      </c>
      <c r="M27" s="80">
        <v>43851</v>
      </c>
      <c r="N27" s="80">
        <v>43851</v>
      </c>
      <c r="O27" s="80">
        <v>43971</v>
      </c>
      <c r="P27" s="80">
        <v>43971</v>
      </c>
      <c r="Q27" s="18"/>
      <c r="R27" s="80"/>
      <c r="S27" s="80"/>
      <c r="T27" s="8" t="s">
        <v>500</v>
      </c>
      <c r="U27" s="79" t="s">
        <v>499</v>
      </c>
      <c r="V27" s="80" t="s">
        <v>230</v>
      </c>
    </row>
    <row r="28" spans="1:22" ht="100.5" customHeight="1" x14ac:dyDescent="0.25">
      <c r="A28" s="5">
        <v>26</v>
      </c>
      <c r="B28" s="79">
        <v>2020</v>
      </c>
      <c r="C28" s="88" t="s">
        <v>287</v>
      </c>
      <c r="D28" s="3" t="s">
        <v>61</v>
      </c>
      <c r="E28" s="13">
        <v>53055003</v>
      </c>
      <c r="F28" s="87" t="s">
        <v>60</v>
      </c>
      <c r="G28" s="23" t="s">
        <v>207</v>
      </c>
      <c r="H28" s="88" t="s">
        <v>208</v>
      </c>
      <c r="I28" s="79" t="s">
        <v>23</v>
      </c>
      <c r="J28" s="92">
        <v>16000000</v>
      </c>
      <c r="K28" s="29">
        <f t="shared" si="0"/>
        <v>16000000</v>
      </c>
      <c r="L28" s="92">
        <f t="shared" si="4"/>
        <v>4000000</v>
      </c>
      <c r="M28" s="80">
        <v>43851</v>
      </c>
      <c r="N28" s="80">
        <v>43852</v>
      </c>
      <c r="O28" s="80">
        <v>43972</v>
      </c>
      <c r="P28" s="80">
        <v>43972</v>
      </c>
      <c r="Q28" s="18"/>
      <c r="R28" s="80"/>
      <c r="S28" s="80"/>
      <c r="T28" s="8" t="s">
        <v>500</v>
      </c>
      <c r="U28" s="79" t="s">
        <v>499</v>
      </c>
      <c r="V28" s="80" t="s">
        <v>230</v>
      </c>
    </row>
    <row r="29" spans="1:22" ht="100.5" customHeight="1" x14ac:dyDescent="0.25">
      <c r="A29" s="5">
        <v>27</v>
      </c>
      <c r="B29" s="79">
        <v>2020</v>
      </c>
      <c r="C29" s="88" t="s">
        <v>288</v>
      </c>
      <c r="D29" s="3" t="s">
        <v>52</v>
      </c>
      <c r="E29" s="13">
        <v>1015452061</v>
      </c>
      <c r="F29" s="87" t="s">
        <v>44</v>
      </c>
      <c r="G29" s="23" t="s">
        <v>207</v>
      </c>
      <c r="H29" s="88" t="s">
        <v>208</v>
      </c>
      <c r="I29" s="79" t="s">
        <v>23</v>
      </c>
      <c r="J29" s="92">
        <v>9600000</v>
      </c>
      <c r="K29" s="29">
        <f t="shared" si="0"/>
        <v>9600000</v>
      </c>
      <c r="L29" s="92">
        <f t="shared" si="4"/>
        <v>2400000</v>
      </c>
      <c r="M29" s="80">
        <v>43852</v>
      </c>
      <c r="N29" s="80">
        <v>43852</v>
      </c>
      <c r="O29" s="80">
        <v>43972</v>
      </c>
      <c r="P29" s="80">
        <v>43972</v>
      </c>
      <c r="Q29" s="18"/>
      <c r="R29" s="80"/>
      <c r="S29" s="80"/>
      <c r="T29" s="8" t="s">
        <v>500</v>
      </c>
      <c r="U29" s="79" t="s">
        <v>499</v>
      </c>
      <c r="V29" s="80" t="s">
        <v>230</v>
      </c>
    </row>
    <row r="30" spans="1:22" ht="45.75" customHeight="1" x14ac:dyDescent="0.25">
      <c r="A30" s="5">
        <v>28</v>
      </c>
      <c r="B30" s="79">
        <v>2020</v>
      </c>
      <c r="C30" s="19" t="s">
        <v>97</v>
      </c>
      <c r="D30" s="3" t="s">
        <v>97</v>
      </c>
      <c r="E30" s="3" t="s">
        <v>97</v>
      </c>
      <c r="F30" s="3" t="s">
        <v>97</v>
      </c>
      <c r="G30" s="3" t="s">
        <v>97</v>
      </c>
      <c r="H30" s="3" t="s">
        <v>97</v>
      </c>
      <c r="I30" s="3" t="s">
        <v>97</v>
      </c>
      <c r="J30" s="3" t="s">
        <v>97</v>
      </c>
      <c r="K30" s="3" t="s">
        <v>97</v>
      </c>
      <c r="L30" s="3" t="s">
        <v>97</v>
      </c>
      <c r="M30" s="3" t="s">
        <v>97</v>
      </c>
      <c r="N30" s="43" t="s">
        <v>97</v>
      </c>
      <c r="O30" s="43" t="s">
        <v>97</v>
      </c>
      <c r="P30" s="3" t="s">
        <v>97</v>
      </c>
      <c r="Q30" s="3" t="s">
        <v>97</v>
      </c>
      <c r="R30" s="3" t="s">
        <v>97</v>
      </c>
      <c r="S30" s="3" t="s">
        <v>97</v>
      </c>
      <c r="T30" s="3" t="s">
        <v>97</v>
      </c>
      <c r="U30" s="3" t="s">
        <v>97</v>
      </c>
      <c r="V30" s="3" t="s">
        <v>97</v>
      </c>
    </row>
    <row r="31" spans="1:22" ht="100.5" customHeight="1" x14ac:dyDescent="0.25">
      <c r="A31" s="5">
        <v>29</v>
      </c>
      <c r="B31" s="79">
        <v>2020</v>
      </c>
      <c r="C31" s="88" t="s">
        <v>289</v>
      </c>
      <c r="D31" s="3" t="s">
        <v>63</v>
      </c>
      <c r="E31" s="13">
        <v>52056968</v>
      </c>
      <c r="F31" s="87" t="s">
        <v>62</v>
      </c>
      <c r="G31" s="23" t="s">
        <v>207</v>
      </c>
      <c r="H31" s="88" t="s">
        <v>208</v>
      </c>
      <c r="I31" s="79" t="s">
        <v>23</v>
      </c>
      <c r="J31" s="92">
        <v>24000000</v>
      </c>
      <c r="K31" s="29">
        <f t="shared" si="0"/>
        <v>36000000</v>
      </c>
      <c r="L31" s="92">
        <f t="shared" ref="L31:L39" si="5">+J31/4</f>
        <v>6000000</v>
      </c>
      <c r="M31" s="80">
        <v>43851</v>
      </c>
      <c r="N31" s="80">
        <v>43851</v>
      </c>
      <c r="O31" s="80">
        <v>43971</v>
      </c>
      <c r="P31" s="80">
        <v>44032</v>
      </c>
      <c r="Q31" s="18">
        <f>6000000*2</f>
        <v>12000000</v>
      </c>
      <c r="R31" s="79" t="s">
        <v>576</v>
      </c>
      <c r="S31" s="8"/>
      <c r="T31" s="8" t="s">
        <v>500</v>
      </c>
      <c r="U31" s="79" t="s">
        <v>499</v>
      </c>
      <c r="V31" s="80" t="s">
        <v>478</v>
      </c>
    </row>
    <row r="32" spans="1:22" ht="100.5" customHeight="1" x14ac:dyDescent="0.25">
      <c r="A32" s="5">
        <v>30</v>
      </c>
      <c r="B32" s="79">
        <v>2020</v>
      </c>
      <c r="C32" s="88" t="s">
        <v>290</v>
      </c>
      <c r="D32" s="3" t="s">
        <v>46</v>
      </c>
      <c r="E32" s="13">
        <v>79663843</v>
      </c>
      <c r="F32" s="87" t="s">
        <v>64</v>
      </c>
      <c r="G32" s="23" t="s">
        <v>207</v>
      </c>
      <c r="H32" s="88" t="s">
        <v>208</v>
      </c>
      <c r="I32" s="79" t="s">
        <v>23</v>
      </c>
      <c r="J32" s="92">
        <v>15400000</v>
      </c>
      <c r="K32" s="29">
        <f t="shared" si="0"/>
        <v>19250000</v>
      </c>
      <c r="L32" s="92">
        <f t="shared" si="5"/>
        <v>3850000</v>
      </c>
      <c r="M32" s="80">
        <v>43851</v>
      </c>
      <c r="N32" s="80">
        <v>43851</v>
      </c>
      <c r="O32" s="80">
        <v>43971</v>
      </c>
      <c r="P32" s="80">
        <v>44002</v>
      </c>
      <c r="Q32" s="18">
        <v>3850000</v>
      </c>
      <c r="R32" s="79" t="s">
        <v>577</v>
      </c>
      <c r="S32" s="8"/>
      <c r="T32" s="8" t="s">
        <v>500</v>
      </c>
      <c r="U32" s="79" t="s">
        <v>499</v>
      </c>
      <c r="V32" s="80" t="s">
        <v>230</v>
      </c>
    </row>
    <row r="33" spans="1:22" ht="51.75" customHeight="1" x14ac:dyDescent="0.25">
      <c r="A33" s="159">
        <v>31</v>
      </c>
      <c r="B33" s="128">
        <v>2020</v>
      </c>
      <c r="C33" s="138" t="s">
        <v>291</v>
      </c>
      <c r="D33" s="37" t="s">
        <v>148</v>
      </c>
      <c r="E33" s="13">
        <v>80037908</v>
      </c>
      <c r="F33" s="161" t="s">
        <v>65</v>
      </c>
      <c r="G33" s="136" t="s">
        <v>207</v>
      </c>
      <c r="H33" s="138" t="s">
        <v>208</v>
      </c>
      <c r="I33" s="142" t="s">
        <v>23</v>
      </c>
      <c r="J33" s="130">
        <v>16000000</v>
      </c>
      <c r="K33" s="29">
        <f t="shared" si="0"/>
        <v>24000000</v>
      </c>
      <c r="L33" s="130">
        <f t="shared" si="5"/>
        <v>4000000</v>
      </c>
      <c r="M33" s="134">
        <v>43851</v>
      </c>
      <c r="N33" s="134">
        <v>43851</v>
      </c>
      <c r="O33" s="134">
        <v>43971</v>
      </c>
      <c r="P33" s="134">
        <v>44032</v>
      </c>
      <c r="Q33" s="144">
        <f>4000000*2</f>
        <v>8000000</v>
      </c>
      <c r="R33" s="128" t="s">
        <v>576</v>
      </c>
      <c r="S33" s="72"/>
      <c r="T33" s="128" t="s">
        <v>504</v>
      </c>
      <c r="U33" s="165" t="s">
        <v>503</v>
      </c>
      <c r="V33" s="164" t="s">
        <v>478</v>
      </c>
    </row>
    <row r="34" spans="1:22" ht="51.75" customHeight="1" x14ac:dyDescent="0.25">
      <c r="A34" s="160"/>
      <c r="B34" s="129"/>
      <c r="C34" s="155"/>
      <c r="D34" s="37" t="s">
        <v>149</v>
      </c>
      <c r="E34" s="13">
        <v>1121873789</v>
      </c>
      <c r="F34" s="161"/>
      <c r="G34" s="137"/>
      <c r="H34" s="139"/>
      <c r="I34" s="142"/>
      <c r="J34" s="131"/>
      <c r="K34" s="29">
        <f t="shared" si="0"/>
        <v>0</v>
      </c>
      <c r="L34" s="131"/>
      <c r="M34" s="135"/>
      <c r="N34" s="135"/>
      <c r="O34" s="135"/>
      <c r="P34" s="135"/>
      <c r="Q34" s="145"/>
      <c r="R34" s="129"/>
      <c r="S34" s="73"/>
      <c r="T34" s="129"/>
      <c r="U34" s="166"/>
      <c r="V34" s="164"/>
    </row>
    <row r="35" spans="1:22" ht="100.5" customHeight="1" x14ac:dyDescent="0.25">
      <c r="A35" s="5">
        <v>32</v>
      </c>
      <c r="B35" s="79">
        <v>2020</v>
      </c>
      <c r="C35" s="88" t="s">
        <v>292</v>
      </c>
      <c r="D35" s="3" t="s">
        <v>94</v>
      </c>
      <c r="E35" s="13">
        <v>1118544917</v>
      </c>
      <c r="F35" s="87" t="s">
        <v>93</v>
      </c>
      <c r="G35" s="23" t="s">
        <v>207</v>
      </c>
      <c r="H35" s="88" t="s">
        <v>208</v>
      </c>
      <c r="I35" s="79" t="s">
        <v>23</v>
      </c>
      <c r="J35" s="92">
        <v>19200000</v>
      </c>
      <c r="K35" s="29">
        <f t="shared" si="0"/>
        <v>19200000</v>
      </c>
      <c r="L35" s="92">
        <f t="shared" si="5"/>
        <v>4800000</v>
      </c>
      <c r="M35" s="30">
        <v>43853</v>
      </c>
      <c r="N35" s="80">
        <v>43854</v>
      </c>
      <c r="O35" s="80">
        <v>43974</v>
      </c>
      <c r="P35" s="80">
        <v>43974</v>
      </c>
      <c r="Q35" s="18"/>
      <c r="R35" s="80"/>
      <c r="S35" s="80"/>
      <c r="T35" s="8" t="s">
        <v>500</v>
      </c>
      <c r="U35" s="79" t="s">
        <v>499</v>
      </c>
      <c r="V35" s="80" t="s">
        <v>230</v>
      </c>
    </row>
    <row r="36" spans="1:22" ht="100.5" customHeight="1" x14ac:dyDescent="0.25">
      <c r="A36" s="5">
        <v>33</v>
      </c>
      <c r="B36" s="79">
        <v>2020</v>
      </c>
      <c r="C36" s="88" t="s">
        <v>293</v>
      </c>
      <c r="D36" s="3" t="s">
        <v>49</v>
      </c>
      <c r="E36" s="13">
        <v>52904331</v>
      </c>
      <c r="F36" s="87" t="s">
        <v>38</v>
      </c>
      <c r="G36" s="23" t="s">
        <v>207</v>
      </c>
      <c r="H36" s="88" t="s">
        <v>208</v>
      </c>
      <c r="I36" s="79" t="s">
        <v>23</v>
      </c>
      <c r="J36" s="92">
        <v>20000000</v>
      </c>
      <c r="K36" s="29">
        <f t="shared" si="0"/>
        <v>20000000</v>
      </c>
      <c r="L36" s="92">
        <f t="shared" si="5"/>
        <v>5000000</v>
      </c>
      <c r="M36" s="80">
        <v>43851</v>
      </c>
      <c r="N36" s="80">
        <v>43851</v>
      </c>
      <c r="O36" s="80">
        <v>43971</v>
      </c>
      <c r="P36" s="80">
        <v>43971</v>
      </c>
      <c r="Q36" s="18"/>
      <c r="R36" s="80"/>
      <c r="S36" s="80"/>
      <c r="T36" s="8" t="s">
        <v>500</v>
      </c>
      <c r="U36" s="79" t="s">
        <v>499</v>
      </c>
      <c r="V36" s="80" t="s">
        <v>230</v>
      </c>
    </row>
    <row r="37" spans="1:22" ht="100.5" customHeight="1" x14ac:dyDescent="0.25">
      <c r="A37" s="5">
        <v>34</v>
      </c>
      <c r="B37" s="79">
        <v>2020</v>
      </c>
      <c r="C37" s="88" t="s">
        <v>347</v>
      </c>
      <c r="D37" s="3" t="s">
        <v>47</v>
      </c>
      <c r="E37" s="13">
        <v>80849721</v>
      </c>
      <c r="F37" s="87" t="s">
        <v>39</v>
      </c>
      <c r="G37" s="23" t="s">
        <v>207</v>
      </c>
      <c r="H37" s="88" t="s">
        <v>208</v>
      </c>
      <c r="I37" s="79" t="s">
        <v>23</v>
      </c>
      <c r="J37" s="92">
        <v>38200000</v>
      </c>
      <c r="K37" s="29">
        <f t="shared" si="0"/>
        <v>52525000</v>
      </c>
      <c r="L37" s="92">
        <f t="shared" si="5"/>
        <v>9550000</v>
      </c>
      <c r="M37" s="30">
        <v>43853</v>
      </c>
      <c r="N37" s="80">
        <v>43862</v>
      </c>
      <c r="O37" s="80">
        <v>43982</v>
      </c>
      <c r="P37" s="80">
        <v>44021</v>
      </c>
      <c r="Q37" s="18">
        <f>9550000*1.5</f>
        <v>14325000</v>
      </c>
      <c r="R37" s="79" t="s">
        <v>578</v>
      </c>
      <c r="S37" s="8"/>
      <c r="T37" s="8" t="s">
        <v>500</v>
      </c>
      <c r="U37" s="79" t="s">
        <v>499</v>
      </c>
      <c r="V37" s="80" t="s">
        <v>721</v>
      </c>
    </row>
    <row r="38" spans="1:22" ht="100.5" customHeight="1" x14ac:dyDescent="0.25">
      <c r="A38" s="5">
        <v>35</v>
      </c>
      <c r="B38" s="79">
        <v>2020</v>
      </c>
      <c r="C38" s="88" t="s">
        <v>294</v>
      </c>
      <c r="D38" s="3" t="s">
        <v>48</v>
      </c>
      <c r="E38" s="13">
        <v>1014182950</v>
      </c>
      <c r="F38" s="87" t="s">
        <v>66</v>
      </c>
      <c r="G38" s="23" t="s">
        <v>207</v>
      </c>
      <c r="H38" s="88" t="s">
        <v>208</v>
      </c>
      <c r="I38" s="79" t="s">
        <v>23</v>
      </c>
      <c r="J38" s="92">
        <v>25200000</v>
      </c>
      <c r="K38" s="29">
        <f t="shared" si="0"/>
        <v>37800000</v>
      </c>
      <c r="L38" s="92">
        <f t="shared" si="5"/>
        <v>6300000</v>
      </c>
      <c r="M38" s="80">
        <v>43851</v>
      </c>
      <c r="N38" s="80">
        <v>43851</v>
      </c>
      <c r="O38" s="80">
        <v>43971</v>
      </c>
      <c r="P38" s="80">
        <v>44032</v>
      </c>
      <c r="Q38" s="18">
        <f>6300000*2</f>
        <v>12600000</v>
      </c>
      <c r="R38" s="79" t="s">
        <v>576</v>
      </c>
      <c r="S38" s="8"/>
      <c r="T38" s="8" t="s">
        <v>500</v>
      </c>
      <c r="U38" s="79" t="s">
        <v>499</v>
      </c>
      <c r="V38" s="80" t="s">
        <v>478</v>
      </c>
    </row>
    <row r="39" spans="1:22" ht="100.5" customHeight="1" x14ac:dyDescent="0.25">
      <c r="A39" s="5">
        <v>36</v>
      </c>
      <c r="B39" s="79">
        <v>2020</v>
      </c>
      <c r="C39" s="88" t="s">
        <v>295</v>
      </c>
      <c r="D39" s="3" t="s">
        <v>45</v>
      </c>
      <c r="E39" s="13">
        <v>1019042486</v>
      </c>
      <c r="F39" s="87" t="s">
        <v>40</v>
      </c>
      <c r="G39" s="23" t="s">
        <v>207</v>
      </c>
      <c r="H39" s="88" t="s">
        <v>208</v>
      </c>
      <c r="I39" s="79" t="s">
        <v>23</v>
      </c>
      <c r="J39" s="92">
        <v>25200000</v>
      </c>
      <c r="K39" s="29">
        <f t="shared" si="0"/>
        <v>37800000</v>
      </c>
      <c r="L39" s="92">
        <f t="shared" si="5"/>
        <v>6300000</v>
      </c>
      <c r="M39" s="80">
        <v>43851</v>
      </c>
      <c r="N39" s="80">
        <v>43851</v>
      </c>
      <c r="O39" s="80">
        <v>43971</v>
      </c>
      <c r="P39" s="80">
        <v>44032</v>
      </c>
      <c r="Q39" s="18">
        <f>6300000*2</f>
        <v>12600000</v>
      </c>
      <c r="R39" s="79" t="s">
        <v>576</v>
      </c>
      <c r="S39" s="8"/>
      <c r="T39" s="8" t="s">
        <v>500</v>
      </c>
      <c r="U39" s="79" t="s">
        <v>499</v>
      </c>
      <c r="V39" s="80" t="s">
        <v>478</v>
      </c>
    </row>
    <row r="40" spans="1:22" ht="100.5" customHeight="1" x14ac:dyDescent="0.25">
      <c r="A40" s="5">
        <v>37</v>
      </c>
      <c r="B40" s="79">
        <v>2020</v>
      </c>
      <c r="C40" s="88" t="s">
        <v>296</v>
      </c>
      <c r="D40" s="3" t="s">
        <v>91</v>
      </c>
      <c r="E40" s="13">
        <v>1033748607</v>
      </c>
      <c r="F40" s="87" t="s">
        <v>140</v>
      </c>
      <c r="G40" s="23" t="s">
        <v>207</v>
      </c>
      <c r="H40" s="88" t="s">
        <v>208</v>
      </c>
      <c r="I40" s="79" t="s">
        <v>107</v>
      </c>
      <c r="J40" s="92">
        <v>15000000</v>
      </c>
      <c r="K40" s="29">
        <f t="shared" si="0"/>
        <v>15000000</v>
      </c>
      <c r="L40" s="92">
        <f>+J40/3</f>
        <v>5000000</v>
      </c>
      <c r="M40" s="80">
        <v>43851</v>
      </c>
      <c r="N40" s="80">
        <v>43877</v>
      </c>
      <c r="O40" s="80">
        <v>43966</v>
      </c>
      <c r="P40" s="80">
        <v>43966</v>
      </c>
      <c r="Q40" s="18"/>
      <c r="R40" s="80"/>
      <c r="S40" s="80"/>
      <c r="T40" s="8" t="s">
        <v>500</v>
      </c>
      <c r="U40" s="79" t="s">
        <v>499</v>
      </c>
      <c r="V40" s="80" t="s">
        <v>230</v>
      </c>
    </row>
    <row r="41" spans="1:22" ht="100.5" customHeight="1" x14ac:dyDescent="0.25">
      <c r="A41" s="5">
        <v>38</v>
      </c>
      <c r="B41" s="79">
        <v>2020</v>
      </c>
      <c r="C41" s="88" t="s">
        <v>297</v>
      </c>
      <c r="D41" s="3" t="s">
        <v>67</v>
      </c>
      <c r="E41" s="13">
        <v>1026575752</v>
      </c>
      <c r="F41" s="87" t="s">
        <v>43</v>
      </c>
      <c r="G41" s="23" t="s">
        <v>207</v>
      </c>
      <c r="H41" s="88" t="s">
        <v>208</v>
      </c>
      <c r="I41" s="79" t="s">
        <v>23</v>
      </c>
      <c r="J41" s="92">
        <v>9600000</v>
      </c>
      <c r="K41" s="29">
        <f t="shared" si="0"/>
        <v>9600000</v>
      </c>
      <c r="L41" s="92">
        <f>+J41/4</f>
        <v>2400000</v>
      </c>
      <c r="M41" s="80">
        <v>43851</v>
      </c>
      <c r="N41" s="80">
        <v>43851</v>
      </c>
      <c r="O41" s="80">
        <v>43971</v>
      </c>
      <c r="P41" s="80">
        <v>43971</v>
      </c>
      <c r="Q41" s="18"/>
      <c r="R41" s="80"/>
      <c r="S41" s="80"/>
      <c r="T41" s="8" t="s">
        <v>500</v>
      </c>
      <c r="U41" s="64" t="s">
        <v>499</v>
      </c>
      <c r="V41" s="80" t="s">
        <v>230</v>
      </c>
    </row>
    <row r="42" spans="1:22" ht="100.5" customHeight="1" x14ac:dyDescent="0.25">
      <c r="A42" s="5">
        <v>39</v>
      </c>
      <c r="B42" s="79">
        <v>2020</v>
      </c>
      <c r="C42" s="88" t="s">
        <v>348</v>
      </c>
      <c r="D42" s="3" t="s">
        <v>50</v>
      </c>
      <c r="E42" s="13">
        <v>52883153</v>
      </c>
      <c r="F42" s="87" t="s">
        <v>84</v>
      </c>
      <c r="G42" s="23" t="s">
        <v>207</v>
      </c>
      <c r="H42" s="88" t="s">
        <v>208</v>
      </c>
      <c r="I42" s="79" t="s">
        <v>23</v>
      </c>
      <c r="J42" s="92">
        <v>21600000</v>
      </c>
      <c r="K42" s="29">
        <f t="shared" si="0"/>
        <v>32400000</v>
      </c>
      <c r="L42" s="92">
        <f>+J42/4</f>
        <v>5400000</v>
      </c>
      <c r="M42" s="80">
        <v>43852</v>
      </c>
      <c r="N42" s="80">
        <v>43853</v>
      </c>
      <c r="O42" s="80">
        <v>43973</v>
      </c>
      <c r="P42" s="80">
        <v>44034</v>
      </c>
      <c r="Q42" s="18">
        <f>5400000*2</f>
        <v>10800000</v>
      </c>
      <c r="R42" s="79" t="s">
        <v>576</v>
      </c>
      <c r="S42" s="8"/>
      <c r="T42" s="73" t="s">
        <v>501</v>
      </c>
      <c r="U42" s="79" t="s">
        <v>502</v>
      </c>
      <c r="V42" s="80" t="s">
        <v>478</v>
      </c>
    </row>
    <row r="43" spans="1:22" ht="100.5" customHeight="1" x14ac:dyDescent="0.25">
      <c r="A43" s="5">
        <v>40</v>
      </c>
      <c r="B43" s="79">
        <v>2020</v>
      </c>
      <c r="C43" s="88" t="s">
        <v>298</v>
      </c>
      <c r="D43" s="3" t="s">
        <v>79</v>
      </c>
      <c r="E43" s="13">
        <v>1075267896</v>
      </c>
      <c r="F43" s="87" t="s">
        <v>78</v>
      </c>
      <c r="G43" s="23" t="s">
        <v>207</v>
      </c>
      <c r="H43" s="88" t="s">
        <v>208</v>
      </c>
      <c r="I43" s="79" t="s">
        <v>23</v>
      </c>
      <c r="J43" s="92">
        <v>17600000</v>
      </c>
      <c r="K43" s="29">
        <f t="shared" si="0"/>
        <v>17600000</v>
      </c>
      <c r="L43" s="92">
        <f>+J43/4</f>
        <v>4400000</v>
      </c>
      <c r="M43" s="80">
        <v>43852</v>
      </c>
      <c r="N43" s="80">
        <v>43852</v>
      </c>
      <c r="O43" s="80">
        <v>43972</v>
      </c>
      <c r="P43" s="80">
        <v>43972</v>
      </c>
      <c r="Q43" s="18"/>
      <c r="R43" s="80"/>
      <c r="S43" s="80"/>
      <c r="T43" s="73" t="s">
        <v>501</v>
      </c>
      <c r="U43" s="79" t="s">
        <v>502</v>
      </c>
      <c r="V43" s="80" t="s">
        <v>230</v>
      </c>
    </row>
    <row r="44" spans="1:22" ht="100.5" customHeight="1" x14ac:dyDescent="0.25">
      <c r="A44" s="84">
        <v>41</v>
      </c>
      <c r="B44" s="64">
        <v>2020</v>
      </c>
      <c r="C44" s="77" t="s">
        <v>299</v>
      </c>
      <c r="D44" s="38" t="s">
        <v>69</v>
      </c>
      <c r="E44" s="14">
        <v>22474856</v>
      </c>
      <c r="F44" s="87" t="s">
        <v>68</v>
      </c>
      <c r="G44" s="23" t="s">
        <v>207</v>
      </c>
      <c r="H44" s="88" t="s">
        <v>208</v>
      </c>
      <c r="I44" s="79" t="s">
        <v>23</v>
      </c>
      <c r="J44" s="66">
        <v>14000000</v>
      </c>
      <c r="K44" s="29">
        <f t="shared" si="0"/>
        <v>14000000</v>
      </c>
      <c r="L44" s="66">
        <f t="shared" ref="L44:L52" si="6">+J44/4</f>
        <v>3500000</v>
      </c>
      <c r="M44" s="80">
        <v>43851</v>
      </c>
      <c r="N44" s="80">
        <v>43851</v>
      </c>
      <c r="O44" s="80">
        <v>43971</v>
      </c>
      <c r="P44" s="80">
        <v>43971</v>
      </c>
      <c r="Q44" s="18"/>
      <c r="R44" s="80"/>
      <c r="S44" s="80"/>
      <c r="T44" s="73" t="s">
        <v>501</v>
      </c>
      <c r="U44" s="79" t="s">
        <v>502</v>
      </c>
      <c r="V44" s="80" t="s">
        <v>230</v>
      </c>
    </row>
    <row r="45" spans="1:22" ht="53.25" customHeight="1" x14ac:dyDescent="0.25">
      <c r="A45" s="142">
        <v>42</v>
      </c>
      <c r="B45" s="142">
        <v>2020</v>
      </c>
      <c r="C45" s="158" t="s">
        <v>300</v>
      </c>
      <c r="D45" s="3" t="s">
        <v>138</v>
      </c>
      <c r="E45" s="13">
        <v>1014208258</v>
      </c>
      <c r="F45" s="156" t="s">
        <v>70</v>
      </c>
      <c r="G45" s="136" t="s">
        <v>207</v>
      </c>
      <c r="H45" s="138" t="s">
        <v>208</v>
      </c>
      <c r="I45" s="142" t="s">
        <v>23</v>
      </c>
      <c r="J45" s="143">
        <v>9600000</v>
      </c>
      <c r="K45" s="140">
        <f t="shared" si="0"/>
        <v>9600000</v>
      </c>
      <c r="L45" s="143">
        <f t="shared" si="6"/>
        <v>2400000</v>
      </c>
      <c r="M45" s="134">
        <v>43851</v>
      </c>
      <c r="N45" s="134">
        <v>43860</v>
      </c>
      <c r="O45" s="134">
        <v>43980</v>
      </c>
      <c r="P45" s="134">
        <v>43980</v>
      </c>
      <c r="Q45" s="89"/>
      <c r="R45" s="70"/>
      <c r="S45" s="70"/>
      <c r="T45" s="162" t="s">
        <v>500</v>
      </c>
      <c r="U45" s="128" t="s">
        <v>499</v>
      </c>
      <c r="V45" s="164" t="s">
        <v>230</v>
      </c>
    </row>
    <row r="46" spans="1:22" ht="53.25" customHeight="1" x14ac:dyDescent="0.25">
      <c r="A46" s="129"/>
      <c r="B46" s="129"/>
      <c r="C46" s="155"/>
      <c r="D46" s="88" t="s">
        <v>139</v>
      </c>
      <c r="E46" s="15">
        <v>52104634</v>
      </c>
      <c r="F46" s="157"/>
      <c r="G46" s="137"/>
      <c r="H46" s="139"/>
      <c r="I46" s="142"/>
      <c r="J46" s="131"/>
      <c r="K46" s="141"/>
      <c r="L46" s="131"/>
      <c r="M46" s="135"/>
      <c r="N46" s="135"/>
      <c r="O46" s="135"/>
      <c r="P46" s="135"/>
      <c r="Q46" s="90"/>
      <c r="R46" s="71"/>
      <c r="S46" s="71"/>
      <c r="T46" s="163"/>
      <c r="U46" s="129"/>
      <c r="V46" s="164"/>
    </row>
    <row r="47" spans="1:22" ht="100.5" customHeight="1" x14ac:dyDescent="0.25">
      <c r="A47" s="79">
        <v>43</v>
      </c>
      <c r="B47" s="79">
        <v>2020</v>
      </c>
      <c r="C47" s="88" t="s">
        <v>301</v>
      </c>
      <c r="D47" s="39" t="s">
        <v>51</v>
      </c>
      <c r="E47" s="15">
        <v>1013589087</v>
      </c>
      <c r="F47" s="87" t="s">
        <v>42</v>
      </c>
      <c r="G47" s="23" t="s">
        <v>207</v>
      </c>
      <c r="H47" s="88" t="s">
        <v>208</v>
      </c>
      <c r="I47" s="79" t="s">
        <v>23</v>
      </c>
      <c r="J47" s="92">
        <v>9600000</v>
      </c>
      <c r="K47" s="29">
        <f t="shared" si="0"/>
        <v>9600000</v>
      </c>
      <c r="L47" s="92">
        <f t="shared" si="6"/>
        <v>2400000</v>
      </c>
      <c r="M47" s="80">
        <v>43851</v>
      </c>
      <c r="N47" s="80">
        <v>43851</v>
      </c>
      <c r="O47" s="80">
        <v>43971</v>
      </c>
      <c r="P47" s="80">
        <v>43971</v>
      </c>
      <c r="Q47" s="18"/>
      <c r="R47" s="80"/>
      <c r="S47" s="80"/>
      <c r="T47" s="8" t="s">
        <v>500</v>
      </c>
      <c r="U47" s="79" t="s">
        <v>499</v>
      </c>
      <c r="V47" s="80" t="s">
        <v>230</v>
      </c>
    </row>
    <row r="48" spans="1:22" ht="100.5" customHeight="1" x14ac:dyDescent="0.25">
      <c r="A48" s="85">
        <v>44</v>
      </c>
      <c r="B48" s="65">
        <v>2020</v>
      </c>
      <c r="C48" s="78" t="s">
        <v>302</v>
      </c>
      <c r="D48" s="3" t="s">
        <v>72</v>
      </c>
      <c r="E48" s="13">
        <v>8705529</v>
      </c>
      <c r="F48" s="87" t="s">
        <v>73</v>
      </c>
      <c r="G48" s="23" t="s">
        <v>207</v>
      </c>
      <c r="H48" s="88" t="s">
        <v>208</v>
      </c>
      <c r="I48" s="79" t="s">
        <v>74</v>
      </c>
      <c r="J48" s="67">
        <v>26000000</v>
      </c>
      <c r="K48" s="29">
        <f t="shared" si="0"/>
        <v>32500000</v>
      </c>
      <c r="L48" s="67">
        <f t="shared" si="6"/>
        <v>6500000</v>
      </c>
      <c r="M48" s="80">
        <v>43852</v>
      </c>
      <c r="N48" s="80">
        <v>43852</v>
      </c>
      <c r="O48" s="80">
        <v>43972</v>
      </c>
      <c r="P48" s="80">
        <v>44003</v>
      </c>
      <c r="Q48" s="18">
        <v>6500000</v>
      </c>
      <c r="R48" s="79" t="s">
        <v>577</v>
      </c>
      <c r="S48" s="8"/>
      <c r="T48" s="79" t="s">
        <v>504</v>
      </c>
      <c r="U48" s="31" t="s">
        <v>503</v>
      </c>
      <c r="V48" s="80" t="s">
        <v>230</v>
      </c>
    </row>
    <row r="49" spans="1:22" ht="100.5" customHeight="1" x14ac:dyDescent="0.25">
      <c r="A49" s="5">
        <v>45</v>
      </c>
      <c r="B49" s="79">
        <v>2020</v>
      </c>
      <c r="C49" s="88" t="s">
        <v>303</v>
      </c>
      <c r="D49" s="3" t="s">
        <v>76</v>
      </c>
      <c r="E49" s="13">
        <v>52712843</v>
      </c>
      <c r="F49" s="87" t="s">
        <v>75</v>
      </c>
      <c r="G49" s="23" t="s">
        <v>207</v>
      </c>
      <c r="H49" s="88" t="s">
        <v>208</v>
      </c>
      <c r="I49" s="79" t="s">
        <v>74</v>
      </c>
      <c r="J49" s="92">
        <v>9600000</v>
      </c>
      <c r="K49" s="29">
        <f t="shared" si="0"/>
        <v>9600000</v>
      </c>
      <c r="L49" s="92">
        <f t="shared" si="6"/>
        <v>2400000</v>
      </c>
      <c r="M49" s="80">
        <v>43852</v>
      </c>
      <c r="N49" s="80">
        <v>43852</v>
      </c>
      <c r="O49" s="80">
        <v>43972</v>
      </c>
      <c r="P49" s="80">
        <v>43989</v>
      </c>
      <c r="Q49" s="18"/>
      <c r="R49" s="80"/>
      <c r="S49" s="79" t="s">
        <v>583</v>
      </c>
      <c r="T49" s="8" t="s">
        <v>500</v>
      </c>
      <c r="U49" s="79" t="s">
        <v>499</v>
      </c>
      <c r="V49" s="80" t="s">
        <v>230</v>
      </c>
    </row>
    <row r="50" spans="1:22" ht="100.5" customHeight="1" x14ac:dyDescent="0.25">
      <c r="A50" s="5">
        <v>46</v>
      </c>
      <c r="B50" s="79">
        <v>2020</v>
      </c>
      <c r="C50" s="79" t="s">
        <v>304</v>
      </c>
      <c r="D50" s="88" t="s">
        <v>90</v>
      </c>
      <c r="E50" s="11">
        <v>79943971</v>
      </c>
      <c r="F50" s="87" t="s">
        <v>108</v>
      </c>
      <c r="G50" s="23" t="s">
        <v>207</v>
      </c>
      <c r="H50" s="88" t="s">
        <v>208</v>
      </c>
      <c r="I50" s="79" t="s">
        <v>74</v>
      </c>
      <c r="J50" s="92">
        <v>24000000</v>
      </c>
      <c r="K50" s="29">
        <f t="shared" si="0"/>
        <v>24000000</v>
      </c>
      <c r="L50" s="92">
        <f t="shared" si="6"/>
        <v>6000000</v>
      </c>
      <c r="M50" s="30">
        <v>43854</v>
      </c>
      <c r="N50" s="80">
        <v>43864</v>
      </c>
      <c r="O50" s="80">
        <v>43984</v>
      </c>
      <c r="P50" s="80">
        <v>43984</v>
      </c>
      <c r="Q50" s="18"/>
      <c r="R50" s="80"/>
      <c r="S50" s="80"/>
      <c r="T50" s="8" t="s">
        <v>500</v>
      </c>
      <c r="U50" s="79" t="s">
        <v>499</v>
      </c>
      <c r="V50" s="80" t="s">
        <v>230</v>
      </c>
    </row>
    <row r="51" spans="1:22" ht="100.5" customHeight="1" x14ac:dyDescent="0.25">
      <c r="A51" s="84">
        <v>47</v>
      </c>
      <c r="B51" s="64">
        <v>2020</v>
      </c>
      <c r="C51" s="77" t="s">
        <v>305</v>
      </c>
      <c r="D51" s="38" t="s">
        <v>80</v>
      </c>
      <c r="E51" s="16">
        <v>80858481</v>
      </c>
      <c r="F51" s="87" t="s">
        <v>136</v>
      </c>
      <c r="G51" s="23" t="s">
        <v>207</v>
      </c>
      <c r="H51" s="88" t="s">
        <v>208</v>
      </c>
      <c r="I51" s="79" t="s">
        <v>74</v>
      </c>
      <c r="J51" s="66">
        <v>24000000</v>
      </c>
      <c r="K51" s="29">
        <f t="shared" si="0"/>
        <v>36000000</v>
      </c>
      <c r="L51" s="66">
        <f t="shared" si="6"/>
        <v>6000000</v>
      </c>
      <c r="M51" s="80">
        <v>43852</v>
      </c>
      <c r="N51" s="80">
        <v>43852</v>
      </c>
      <c r="O51" s="80">
        <v>43972</v>
      </c>
      <c r="P51" s="91">
        <v>44033</v>
      </c>
      <c r="Q51" s="9">
        <f>6000000*2</f>
        <v>12000000</v>
      </c>
      <c r="R51" s="27" t="s">
        <v>576</v>
      </c>
      <c r="S51" s="80"/>
      <c r="T51" s="8" t="s">
        <v>500</v>
      </c>
      <c r="U51" s="79" t="s">
        <v>499</v>
      </c>
      <c r="V51" s="91" t="s">
        <v>478</v>
      </c>
    </row>
    <row r="52" spans="1:22" ht="45.75" customHeight="1" x14ac:dyDescent="0.25">
      <c r="A52" s="128">
        <v>48</v>
      </c>
      <c r="B52" s="128">
        <v>2020</v>
      </c>
      <c r="C52" s="138" t="s">
        <v>306</v>
      </c>
      <c r="D52" s="40" t="s">
        <v>153</v>
      </c>
      <c r="E52" s="14">
        <v>52104634</v>
      </c>
      <c r="F52" s="156" t="s">
        <v>88</v>
      </c>
      <c r="G52" s="136" t="s">
        <v>207</v>
      </c>
      <c r="H52" s="138" t="s">
        <v>208</v>
      </c>
      <c r="I52" s="142" t="s">
        <v>23</v>
      </c>
      <c r="J52" s="130">
        <v>9600000</v>
      </c>
      <c r="K52" s="29">
        <f t="shared" si="0"/>
        <v>14400000</v>
      </c>
      <c r="L52" s="130">
        <f t="shared" si="6"/>
        <v>2400000</v>
      </c>
      <c r="M52" s="132">
        <v>43854</v>
      </c>
      <c r="N52" s="134">
        <v>43854</v>
      </c>
      <c r="O52" s="134">
        <v>43974</v>
      </c>
      <c r="P52" s="151">
        <v>44035</v>
      </c>
      <c r="Q52" s="147">
        <f>2400000*2</f>
        <v>4800000</v>
      </c>
      <c r="R52" s="149" t="s">
        <v>576</v>
      </c>
      <c r="S52" s="70"/>
      <c r="T52" s="162" t="s">
        <v>500</v>
      </c>
      <c r="U52" s="128" t="s">
        <v>499</v>
      </c>
      <c r="V52" s="146" t="s">
        <v>478</v>
      </c>
    </row>
    <row r="53" spans="1:22" ht="45.75" customHeight="1" x14ac:dyDescent="0.25">
      <c r="A53" s="129"/>
      <c r="B53" s="129"/>
      <c r="C53" s="155"/>
      <c r="D53" s="41" t="s">
        <v>154</v>
      </c>
      <c r="E53" s="13">
        <v>1014208258</v>
      </c>
      <c r="F53" s="157"/>
      <c r="G53" s="137"/>
      <c r="H53" s="139"/>
      <c r="I53" s="142"/>
      <c r="J53" s="131"/>
      <c r="K53" s="29">
        <f t="shared" si="0"/>
        <v>0</v>
      </c>
      <c r="L53" s="131"/>
      <c r="M53" s="133"/>
      <c r="N53" s="135"/>
      <c r="O53" s="135"/>
      <c r="P53" s="152"/>
      <c r="Q53" s="148"/>
      <c r="R53" s="150"/>
      <c r="S53" s="71"/>
      <c r="T53" s="163"/>
      <c r="U53" s="129"/>
      <c r="V53" s="146"/>
    </row>
    <row r="54" spans="1:22" ht="100.5" customHeight="1" x14ac:dyDescent="0.25">
      <c r="A54" s="85">
        <v>49</v>
      </c>
      <c r="B54" s="65">
        <v>2020</v>
      </c>
      <c r="C54" s="78" t="s">
        <v>307</v>
      </c>
      <c r="D54" s="42" t="s">
        <v>89</v>
      </c>
      <c r="E54" s="17">
        <v>53129151</v>
      </c>
      <c r="F54" s="87" t="s">
        <v>81</v>
      </c>
      <c r="G54" s="23" t="s">
        <v>207</v>
      </c>
      <c r="H54" s="88" t="s">
        <v>208</v>
      </c>
      <c r="I54" s="79" t="s">
        <v>74</v>
      </c>
      <c r="J54" s="67">
        <v>17600000</v>
      </c>
      <c r="K54" s="29">
        <f t="shared" si="0"/>
        <v>17600000</v>
      </c>
      <c r="L54" s="67">
        <v>4400000</v>
      </c>
      <c r="M54" s="69">
        <v>43853</v>
      </c>
      <c r="N54" s="80">
        <v>43853</v>
      </c>
      <c r="O54" s="80">
        <v>43973</v>
      </c>
      <c r="P54" s="80">
        <v>43973</v>
      </c>
      <c r="Q54" s="18"/>
      <c r="R54" s="80"/>
      <c r="S54" s="80"/>
      <c r="T54" s="73" t="s">
        <v>501</v>
      </c>
      <c r="U54" s="79" t="s">
        <v>502</v>
      </c>
      <c r="V54" s="80" t="s">
        <v>230</v>
      </c>
    </row>
    <row r="55" spans="1:22" ht="100.5" customHeight="1" x14ac:dyDescent="0.25">
      <c r="A55" s="85">
        <v>50</v>
      </c>
      <c r="B55" s="65">
        <v>2020</v>
      </c>
      <c r="C55" s="78" t="s">
        <v>308</v>
      </c>
      <c r="D55" s="42" t="s">
        <v>152</v>
      </c>
      <c r="E55" s="17">
        <v>1010188052</v>
      </c>
      <c r="F55" s="87" t="s">
        <v>92</v>
      </c>
      <c r="G55" s="23" t="s">
        <v>207</v>
      </c>
      <c r="H55" s="88" t="s">
        <v>208</v>
      </c>
      <c r="I55" s="79" t="s">
        <v>74</v>
      </c>
      <c r="J55" s="92">
        <v>24000000</v>
      </c>
      <c r="K55" s="29">
        <f t="shared" si="0"/>
        <v>24000000</v>
      </c>
      <c r="L55" s="92">
        <f>+J55/4</f>
        <v>6000000</v>
      </c>
      <c r="M55" s="69">
        <v>43853</v>
      </c>
      <c r="N55" s="80">
        <v>43879</v>
      </c>
      <c r="O55" s="80">
        <v>43999</v>
      </c>
      <c r="P55" s="80">
        <v>43999</v>
      </c>
      <c r="Q55" s="18"/>
      <c r="R55" s="80"/>
      <c r="S55" s="80"/>
      <c r="T55" s="8" t="s">
        <v>500</v>
      </c>
      <c r="U55" s="65" t="s">
        <v>499</v>
      </c>
      <c r="V55" s="80" t="s">
        <v>230</v>
      </c>
    </row>
    <row r="56" spans="1:22" ht="36.75" customHeight="1" x14ac:dyDescent="0.25">
      <c r="A56" s="5">
        <v>51</v>
      </c>
      <c r="B56" s="79">
        <v>2020</v>
      </c>
      <c r="C56" s="79" t="s">
        <v>97</v>
      </c>
      <c r="D56" s="79" t="s">
        <v>97</v>
      </c>
      <c r="E56" s="79" t="s">
        <v>97</v>
      </c>
      <c r="F56" s="79" t="s">
        <v>97</v>
      </c>
      <c r="G56" s="79" t="s">
        <v>97</v>
      </c>
      <c r="H56" s="79" t="s">
        <v>97</v>
      </c>
      <c r="I56" s="79" t="s">
        <v>97</v>
      </c>
      <c r="J56" s="79" t="s">
        <v>97</v>
      </c>
      <c r="K56" s="79" t="s">
        <v>97</v>
      </c>
      <c r="L56" s="79" t="s">
        <v>97</v>
      </c>
      <c r="M56" s="79" t="s">
        <v>97</v>
      </c>
      <c r="N56" s="79" t="s">
        <v>97</v>
      </c>
      <c r="O56" s="79" t="s">
        <v>97</v>
      </c>
      <c r="P56" s="79" t="s">
        <v>97</v>
      </c>
      <c r="Q56" s="79" t="s">
        <v>97</v>
      </c>
      <c r="R56" s="79" t="s">
        <v>97</v>
      </c>
      <c r="S56" s="79" t="s">
        <v>97</v>
      </c>
      <c r="T56" s="79" t="s">
        <v>97</v>
      </c>
      <c r="U56" s="79" t="s">
        <v>97</v>
      </c>
      <c r="V56" s="79" t="s">
        <v>97</v>
      </c>
    </row>
    <row r="57" spans="1:22" ht="100.5" customHeight="1" x14ac:dyDescent="0.25">
      <c r="A57" s="5">
        <v>52</v>
      </c>
      <c r="B57" s="79">
        <v>2020</v>
      </c>
      <c r="C57" s="77" t="s">
        <v>309</v>
      </c>
      <c r="D57" s="43" t="s">
        <v>82</v>
      </c>
      <c r="E57" s="11">
        <v>80061073</v>
      </c>
      <c r="F57" s="87" t="s">
        <v>83</v>
      </c>
      <c r="G57" s="23" t="s">
        <v>207</v>
      </c>
      <c r="H57" s="88" t="s">
        <v>208</v>
      </c>
      <c r="I57" s="79" t="s">
        <v>74</v>
      </c>
      <c r="J57" s="92">
        <v>24000000</v>
      </c>
      <c r="K57" s="29">
        <f t="shared" si="0"/>
        <v>24000000</v>
      </c>
      <c r="L57" s="92">
        <f>+J57/4</f>
        <v>6000000</v>
      </c>
      <c r="M57" s="69">
        <v>43853</v>
      </c>
      <c r="N57" s="80">
        <v>43871</v>
      </c>
      <c r="O57" s="80">
        <v>43991</v>
      </c>
      <c r="P57" s="80">
        <v>43991</v>
      </c>
      <c r="Q57" s="18"/>
      <c r="R57" s="80"/>
      <c r="S57" s="80"/>
      <c r="T57" s="8" t="s">
        <v>500</v>
      </c>
      <c r="U57" s="79" t="s">
        <v>499</v>
      </c>
      <c r="V57" s="80" t="s">
        <v>230</v>
      </c>
    </row>
    <row r="58" spans="1:22" ht="100.5" customHeight="1" x14ac:dyDescent="0.25">
      <c r="A58" s="5">
        <v>53</v>
      </c>
      <c r="B58" s="79">
        <v>2020</v>
      </c>
      <c r="C58" s="77" t="s">
        <v>310</v>
      </c>
      <c r="D58" s="43" t="s">
        <v>134</v>
      </c>
      <c r="E58" s="11">
        <v>1018448652</v>
      </c>
      <c r="F58" s="87" t="s">
        <v>133</v>
      </c>
      <c r="G58" s="23" t="s">
        <v>207</v>
      </c>
      <c r="H58" s="88" t="s">
        <v>208</v>
      </c>
      <c r="I58" s="79" t="s">
        <v>74</v>
      </c>
      <c r="J58" s="92">
        <v>26000000</v>
      </c>
      <c r="K58" s="29">
        <f t="shared" si="0"/>
        <v>26000000</v>
      </c>
      <c r="L58" s="92">
        <f>+J58/4</f>
        <v>6500000</v>
      </c>
      <c r="M58" s="30">
        <v>43867</v>
      </c>
      <c r="N58" s="80">
        <v>43871</v>
      </c>
      <c r="O58" s="80">
        <v>43991</v>
      </c>
      <c r="P58" s="80">
        <v>43991</v>
      </c>
      <c r="Q58" s="18"/>
      <c r="R58" s="80"/>
      <c r="S58" s="80"/>
      <c r="T58" s="79" t="s">
        <v>504</v>
      </c>
      <c r="U58" s="31" t="s">
        <v>503</v>
      </c>
      <c r="V58" s="80" t="s">
        <v>230</v>
      </c>
    </row>
    <row r="59" spans="1:22" ht="100.5" customHeight="1" x14ac:dyDescent="0.25">
      <c r="A59" s="5">
        <v>54</v>
      </c>
      <c r="B59" s="79">
        <v>2020</v>
      </c>
      <c r="C59" s="77" t="s">
        <v>311</v>
      </c>
      <c r="D59" s="88" t="s">
        <v>145</v>
      </c>
      <c r="E59" s="13">
        <v>1012342747</v>
      </c>
      <c r="F59" s="87" t="s">
        <v>87</v>
      </c>
      <c r="G59" s="23" t="s">
        <v>207</v>
      </c>
      <c r="H59" s="88" t="s">
        <v>208</v>
      </c>
      <c r="I59" s="79" t="s">
        <v>23</v>
      </c>
      <c r="J59" s="92">
        <v>20000000</v>
      </c>
      <c r="K59" s="29">
        <f t="shared" si="0"/>
        <v>20000000</v>
      </c>
      <c r="L59" s="92">
        <f t="shared" ref="L59:L66" si="7">+J59/4</f>
        <v>5000000</v>
      </c>
      <c r="M59" s="69">
        <v>43853</v>
      </c>
      <c r="N59" s="80">
        <v>43854</v>
      </c>
      <c r="O59" s="80">
        <v>43974</v>
      </c>
      <c r="P59" s="80">
        <v>43974</v>
      </c>
      <c r="Q59" s="18"/>
      <c r="S59" s="80"/>
      <c r="T59" s="8" t="s">
        <v>500</v>
      </c>
      <c r="U59" s="65" t="s">
        <v>499</v>
      </c>
      <c r="V59" s="80" t="s">
        <v>230</v>
      </c>
    </row>
    <row r="60" spans="1:22" ht="100.5" customHeight="1" x14ac:dyDescent="0.25">
      <c r="A60" s="5">
        <v>55</v>
      </c>
      <c r="B60" s="79">
        <v>2020</v>
      </c>
      <c r="C60" s="77" t="s">
        <v>312</v>
      </c>
      <c r="D60" s="88" t="s">
        <v>85</v>
      </c>
      <c r="E60" s="13">
        <v>1018409541</v>
      </c>
      <c r="F60" s="87" t="s">
        <v>86</v>
      </c>
      <c r="G60" s="23" t="s">
        <v>207</v>
      </c>
      <c r="H60" s="88" t="s">
        <v>208</v>
      </c>
      <c r="I60" s="79" t="s">
        <v>74</v>
      </c>
      <c r="J60" s="92">
        <v>26000000</v>
      </c>
      <c r="K60" s="29">
        <f t="shared" si="0"/>
        <v>39000000</v>
      </c>
      <c r="L60" s="92">
        <f t="shared" si="7"/>
        <v>6500000</v>
      </c>
      <c r="M60" s="30">
        <v>43854</v>
      </c>
      <c r="N60" s="80">
        <v>43854</v>
      </c>
      <c r="O60" s="80">
        <v>43974</v>
      </c>
      <c r="P60" s="91">
        <v>44035</v>
      </c>
      <c r="Q60" s="9">
        <f>6500000*2</f>
        <v>13000000</v>
      </c>
      <c r="R60" s="27" t="s">
        <v>576</v>
      </c>
      <c r="S60" s="80"/>
      <c r="T60" s="79" t="s">
        <v>504</v>
      </c>
      <c r="U60" s="31" t="s">
        <v>503</v>
      </c>
      <c r="V60" s="91" t="s">
        <v>478</v>
      </c>
    </row>
    <row r="61" spans="1:22" ht="100.5" customHeight="1" x14ac:dyDescent="0.25">
      <c r="A61" s="5">
        <v>56</v>
      </c>
      <c r="B61" s="79">
        <v>2020</v>
      </c>
      <c r="C61" s="77" t="s">
        <v>313</v>
      </c>
      <c r="D61" s="88" t="s">
        <v>96</v>
      </c>
      <c r="E61" s="13">
        <v>1012344329</v>
      </c>
      <c r="F61" s="87" t="s">
        <v>25</v>
      </c>
      <c r="G61" s="23" t="s">
        <v>207</v>
      </c>
      <c r="H61" s="88" t="s">
        <v>208</v>
      </c>
      <c r="I61" s="79" t="s">
        <v>23</v>
      </c>
      <c r="J61" s="92">
        <v>26280000</v>
      </c>
      <c r="K61" s="29">
        <f t="shared" si="0"/>
        <v>39420000</v>
      </c>
      <c r="L61" s="92">
        <f t="shared" si="7"/>
        <v>6570000</v>
      </c>
      <c r="M61" s="30">
        <v>43857</v>
      </c>
      <c r="N61" s="80">
        <v>43857</v>
      </c>
      <c r="O61" s="80">
        <v>43977</v>
      </c>
      <c r="P61" s="91">
        <v>44038</v>
      </c>
      <c r="Q61" s="9">
        <f>6570000*2</f>
        <v>13140000</v>
      </c>
      <c r="R61" s="27" t="s">
        <v>576</v>
      </c>
      <c r="S61" s="80"/>
      <c r="T61" s="8" t="s">
        <v>500</v>
      </c>
      <c r="U61" s="79" t="s">
        <v>499</v>
      </c>
      <c r="V61" s="91" t="s">
        <v>478</v>
      </c>
    </row>
    <row r="62" spans="1:22" ht="100.5" customHeight="1" x14ac:dyDescent="0.25">
      <c r="A62" s="5">
        <v>57</v>
      </c>
      <c r="B62" s="79">
        <v>2020</v>
      </c>
      <c r="C62" s="77" t="s">
        <v>314</v>
      </c>
      <c r="D62" s="88" t="s">
        <v>98</v>
      </c>
      <c r="E62" s="13">
        <v>79697105</v>
      </c>
      <c r="F62" s="87" t="s">
        <v>103</v>
      </c>
      <c r="G62" s="23" t="s">
        <v>207</v>
      </c>
      <c r="H62" s="88" t="s">
        <v>208</v>
      </c>
      <c r="I62" s="79" t="s">
        <v>23</v>
      </c>
      <c r="J62" s="92">
        <v>16000000</v>
      </c>
      <c r="K62" s="29">
        <f t="shared" si="0"/>
        <v>20000000</v>
      </c>
      <c r="L62" s="92">
        <f t="shared" si="7"/>
        <v>4000000</v>
      </c>
      <c r="M62" s="30">
        <v>43859</v>
      </c>
      <c r="N62" s="80">
        <v>43859</v>
      </c>
      <c r="O62" s="80">
        <v>43979</v>
      </c>
      <c r="P62" s="80">
        <v>44010</v>
      </c>
      <c r="Q62" s="18">
        <v>4000000</v>
      </c>
      <c r="R62" s="79" t="s">
        <v>577</v>
      </c>
      <c r="S62" s="80"/>
      <c r="T62" s="8" t="s">
        <v>500</v>
      </c>
      <c r="U62" s="79" t="s">
        <v>499</v>
      </c>
      <c r="V62" s="80" t="s">
        <v>230</v>
      </c>
    </row>
    <row r="63" spans="1:22" ht="41.25" customHeight="1" x14ac:dyDescent="0.25">
      <c r="A63" s="5">
        <v>58</v>
      </c>
      <c r="B63" s="79">
        <v>2020</v>
      </c>
      <c r="C63" s="79" t="s">
        <v>97</v>
      </c>
      <c r="D63" s="79" t="s">
        <v>97</v>
      </c>
      <c r="E63" s="79" t="s">
        <v>97</v>
      </c>
      <c r="F63" s="79" t="s">
        <v>97</v>
      </c>
      <c r="G63" s="79" t="s">
        <v>97</v>
      </c>
      <c r="H63" s="79" t="s">
        <v>97</v>
      </c>
      <c r="I63" s="79" t="s">
        <v>97</v>
      </c>
      <c r="J63" s="79" t="s">
        <v>97</v>
      </c>
      <c r="K63" s="79" t="s">
        <v>97</v>
      </c>
      <c r="L63" s="79" t="s">
        <v>97</v>
      </c>
      <c r="M63" s="79" t="s">
        <v>97</v>
      </c>
      <c r="N63" s="79" t="s">
        <v>97</v>
      </c>
      <c r="O63" s="79" t="s">
        <v>97</v>
      </c>
      <c r="P63" s="79" t="s">
        <v>97</v>
      </c>
      <c r="Q63" s="79" t="s">
        <v>97</v>
      </c>
      <c r="R63" s="79" t="s">
        <v>97</v>
      </c>
      <c r="S63" s="79" t="s">
        <v>97</v>
      </c>
      <c r="T63" s="79" t="s">
        <v>97</v>
      </c>
      <c r="U63" s="79" t="s">
        <v>97</v>
      </c>
      <c r="V63" s="79" t="s">
        <v>97</v>
      </c>
    </row>
    <row r="64" spans="1:22" ht="100.5" customHeight="1" x14ac:dyDescent="0.25">
      <c r="A64" s="5">
        <v>59</v>
      </c>
      <c r="B64" s="79">
        <v>2020</v>
      </c>
      <c r="C64" s="77" t="s">
        <v>315</v>
      </c>
      <c r="D64" s="88" t="s">
        <v>99</v>
      </c>
      <c r="E64" s="13">
        <v>79692076</v>
      </c>
      <c r="F64" s="87" t="s">
        <v>104</v>
      </c>
      <c r="G64" s="23" t="s">
        <v>207</v>
      </c>
      <c r="H64" s="88" t="s">
        <v>208</v>
      </c>
      <c r="I64" s="79" t="s">
        <v>23</v>
      </c>
      <c r="J64" s="92">
        <v>38200000</v>
      </c>
      <c r="K64" s="29">
        <f t="shared" si="0"/>
        <v>57300000</v>
      </c>
      <c r="L64" s="92">
        <f t="shared" si="7"/>
        <v>9550000</v>
      </c>
      <c r="M64" s="30">
        <v>43859</v>
      </c>
      <c r="N64" s="80">
        <v>43862</v>
      </c>
      <c r="O64" s="80">
        <v>43982</v>
      </c>
      <c r="P64" s="91">
        <v>44043</v>
      </c>
      <c r="Q64" s="9">
        <f>9550000*2</f>
        <v>19100000</v>
      </c>
      <c r="R64" s="27" t="s">
        <v>576</v>
      </c>
      <c r="S64" s="80"/>
      <c r="T64" s="8" t="s">
        <v>500</v>
      </c>
      <c r="U64" s="79" t="s">
        <v>499</v>
      </c>
      <c r="V64" s="91" t="s">
        <v>478</v>
      </c>
    </row>
    <row r="65" spans="1:22" ht="100.5" customHeight="1" x14ac:dyDescent="0.25">
      <c r="A65" s="5">
        <v>60</v>
      </c>
      <c r="B65" s="79">
        <v>2020</v>
      </c>
      <c r="C65" s="77" t="s">
        <v>316</v>
      </c>
      <c r="D65" s="88" t="s">
        <v>100</v>
      </c>
      <c r="E65" s="13">
        <v>79255317</v>
      </c>
      <c r="F65" s="87" t="s">
        <v>109</v>
      </c>
      <c r="G65" s="23" t="s">
        <v>207</v>
      </c>
      <c r="H65" s="88" t="s">
        <v>208</v>
      </c>
      <c r="I65" s="79" t="s">
        <v>23</v>
      </c>
      <c r="J65" s="92">
        <v>9600000</v>
      </c>
      <c r="K65" s="29">
        <f t="shared" si="0"/>
        <v>9600000</v>
      </c>
      <c r="L65" s="92">
        <f t="shared" si="7"/>
        <v>2400000</v>
      </c>
      <c r="M65" s="30">
        <v>43860</v>
      </c>
      <c r="N65" s="80">
        <v>43860</v>
      </c>
      <c r="O65" s="24">
        <v>43980</v>
      </c>
      <c r="P65" s="24">
        <v>43980</v>
      </c>
      <c r="Q65" s="25"/>
      <c r="R65" s="24"/>
      <c r="S65" s="24"/>
      <c r="T65" s="8" t="s">
        <v>500</v>
      </c>
      <c r="U65" s="79" t="s">
        <v>499</v>
      </c>
      <c r="V65" s="80" t="s">
        <v>230</v>
      </c>
    </row>
    <row r="66" spans="1:22" ht="100.5" customHeight="1" x14ac:dyDescent="0.25">
      <c r="A66" s="5">
        <v>61</v>
      </c>
      <c r="B66" s="79">
        <v>2020</v>
      </c>
      <c r="C66" s="77" t="s">
        <v>317</v>
      </c>
      <c r="D66" s="88" t="s">
        <v>101</v>
      </c>
      <c r="E66" s="13">
        <v>79614766</v>
      </c>
      <c r="F66" s="87" t="s">
        <v>105</v>
      </c>
      <c r="G66" s="23" t="s">
        <v>207</v>
      </c>
      <c r="H66" s="88" t="s">
        <v>208</v>
      </c>
      <c r="I66" s="79" t="s">
        <v>23</v>
      </c>
      <c r="J66" s="67">
        <v>9600000</v>
      </c>
      <c r="K66" s="29">
        <f t="shared" si="0"/>
        <v>14400000</v>
      </c>
      <c r="L66" s="67">
        <f t="shared" si="7"/>
        <v>2400000</v>
      </c>
      <c r="M66" s="30">
        <v>43859</v>
      </c>
      <c r="N66" s="80">
        <v>43859</v>
      </c>
      <c r="O66" s="80">
        <v>43979</v>
      </c>
      <c r="P66" s="91">
        <v>44040</v>
      </c>
      <c r="Q66" s="9">
        <f>2400000*2</f>
        <v>4800000</v>
      </c>
      <c r="R66" s="27" t="s">
        <v>576</v>
      </c>
      <c r="S66" s="80"/>
      <c r="T66" s="8" t="s">
        <v>500</v>
      </c>
      <c r="U66" s="79" t="s">
        <v>499</v>
      </c>
      <c r="V66" s="91" t="s">
        <v>478</v>
      </c>
    </row>
    <row r="67" spans="1:22" ht="100.5" customHeight="1" x14ac:dyDescent="0.25">
      <c r="A67" s="5">
        <v>62</v>
      </c>
      <c r="B67" s="79">
        <v>2020</v>
      </c>
      <c r="C67" s="77" t="s">
        <v>318</v>
      </c>
      <c r="D67" s="88" t="s">
        <v>102</v>
      </c>
      <c r="E67" s="13">
        <v>1031145354</v>
      </c>
      <c r="F67" s="87" t="s">
        <v>105</v>
      </c>
      <c r="G67" s="23" t="s">
        <v>207</v>
      </c>
      <c r="H67" s="88" t="s">
        <v>208</v>
      </c>
      <c r="I67" s="79" t="s">
        <v>23</v>
      </c>
      <c r="J67" s="67">
        <v>9600000</v>
      </c>
      <c r="K67" s="29">
        <f t="shared" ref="K67:K128" si="8">+J67+Q67</f>
        <v>13200000</v>
      </c>
      <c r="L67" s="67">
        <f>+J67/4</f>
        <v>2400000</v>
      </c>
      <c r="M67" s="69">
        <v>43864</v>
      </c>
      <c r="N67" s="80">
        <v>43866</v>
      </c>
      <c r="O67" s="80">
        <v>43986</v>
      </c>
      <c r="P67" s="91">
        <v>44032</v>
      </c>
      <c r="Q67" s="9">
        <f>2400000*1.5</f>
        <v>3600000</v>
      </c>
      <c r="R67" s="79" t="s">
        <v>578</v>
      </c>
      <c r="S67" s="80"/>
      <c r="T67" s="8" t="s">
        <v>500</v>
      </c>
      <c r="U67" s="79" t="s">
        <v>499</v>
      </c>
      <c r="V67" s="91" t="s">
        <v>478</v>
      </c>
    </row>
    <row r="68" spans="1:22" ht="100.5" customHeight="1" x14ac:dyDescent="0.25">
      <c r="A68" s="5">
        <v>63</v>
      </c>
      <c r="B68" s="79">
        <v>2020</v>
      </c>
      <c r="C68" s="77" t="s">
        <v>319</v>
      </c>
      <c r="D68" s="88" t="s">
        <v>110</v>
      </c>
      <c r="E68" s="13">
        <v>52353385</v>
      </c>
      <c r="F68" s="87" t="s">
        <v>116</v>
      </c>
      <c r="G68" s="23" t="s">
        <v>207</v>
      </c>
      <c r="H68" s="88" t="s">
        <v>208</v>
      </c>
      <c r="I68" s="79" t="s">
        <v>23</v>
      </c>
      <c r="J68" s="67">
        <v>15400000</v>
      </c>
      <c r="K68" s="29">
        <f t="shared" si="8"/>
        <v>19250000</v>
      </c>
      <c r="L68" s="92">
        <f>+J68/4</f>
        <v>3850000</v>
      </c>
      <c r="M68" s="30">
        <v>43861</v>
      </c>
      <c r="N68" s="80">
        <v>43864</v>
      </c>
      <c r="O68" s="80">
        <v>43984</v>
      </c>
      <c r="P68" s="80">
        <v>44014</v>
      </c>
      <c r="Q68" s="18">
        <v>3850000</v>
      </c>
      <c r="R68" s="79" t="s">
        <v>577</v>
      </c>
      <c r="S68" s="80"/>
      <c r="T68" s="8" t="s">
        <v>500</v>
      </c>
      <c r="U68" s="79" t="s">
        <v>499</v>
      </c>
      <c r="V68" s="80" t="s">
        <v>478</v>
      </c>
    </row>
    <row r="69" spans="1:22" ht="100.5" customHeight="1" x14ac:dyDescent="0.25">
      <c r="A69" s="79">
        <v>64</v>
      </c>
      <c r="B69" s="79">
        <v>2020</v>
      </c>
      <c r="C69" s="77" t="s">
        <v>320</v>
      </c>
      <c r="D69" s="88" t="s">
        <v>111</v>
      </c>
      <c r="E69" s="13">
        <v>51996076</v>
      </c>
      <c r="F69" s="87" t="s">
        <v>117</v>
      </c>
      <c r="G69" s="23" t="s">
        <v>207</v>
      </c>
      <c r="H69" s="88" t="s">
        <v>208</v>
      </c>
      <c r="I69" s="79" t="s">
        <v>23</v>
      </c>
      <c r="J69" s="67">
        <v>9600000</v>
      </c>
      <c r="K69" s="29">
        <f t="shared" si="8"/>
        <v>9600000</v>
      </c>
      <c r="L69" s="92">
        <f>+J69/4</f>
        <v>2400000</v>
      </c>
      <c r="M69" s="30">
        <v>43861</v>
      </c>
      <c r="N69" s="80">
        <v>43864</v>
      </c>
      <c r="O69" s="80">
        <v>43984</v>
      </c>
      <c r="P69" s="80">
        <v>43984</v>
      </c>
      <c r="Q69" s="18"/>
      <c r="R69" s="80"/>
      <c r="S69" s="80"/>
      <c r="T69" s="8" t="s">
        <v>500</v>
      </c>
      <c r="U69" s="79" t="s">
        <v>499</v>
      </c>
      <c r="V69" s="80" t="s">
        <v>230</v>
      </c>
    </row>
    <row r="70" spans="1:22" ht="100.5" customHeight="1" x14ac:dyDescent="0.25">
      <c r="A70" s="79">
        <v>65</v>
      </c>
      <c r="B70" s="79">
        <v>2020</v>
      </c>
      <c r="C70" s="77" t="s">
        <v>321</v>
      </c>
      <c r="D70" s="88" t="s">
        <v>123</v>
      </c>
      <c r="E70" s="13">
        <v>1013642703</v>
      </c>
      <c r="F70" s="87" t="s">
        <v>118</v>
      </c>
      <c r="G70" s="23" t="s">
        <v>207</v>
      </c>
      <c r="H70" s="88" t="s">
        <v>208</v>
      </c>
      <c r="I70" s="79" t="s">
        <v>23</v>
      </c>
      <c r="J70" s="67">
        <v>9600000</v>
      </c>
      <c r="K70" s="29">
        <f t="shared" si="8"/>
        <v>9600000</v>
      </c>
      <c r="L70" s="92">
        <f>+J70/4</f>
        <v>2400000</v>
      </c>
      <c r="M70" s="30">
        <v>43861</v>
      </c>
      <c r="N70" s="80">
        <v>43866</v>
      </c>
      <c r="O70" s="80">
        <v>43986</v>
      </c>
      <c r="P70" s="80">
        <v>43986</v>
      </c>
      <c r="Q70" s="18"/>
      <c r="R70" s="80"/>
      <c r="S70" s="80"/>
      <c r="T70" s="8" t="s">
        <v>500</v>
      </c>
      <c r="U70" s="79" t="s">
        <v>499</v>
      </c>
      <c r="V70" s="80" t="s">
        <v>230</v>
      </c>
    </row>
    <row r="71" spans="1:22" ht="100.5" customHeight="1" x14ac:dyDescent="0.25">
      <c r="A71" s="79">
        <v>66</v>
      </c>
      <c r="B71" s="79">
        <v>2020</v>
      </c>
      <c r="C71" s="77" t="s">
        <v>322</v>
      </c>
      <c r="D71" s="88" t="s">
        <v>112</v>
      </c>
      <c r="E71" s="13">
        <v>52192870</v>
      </c>
      <c r="F71" s="87" t="s">
        <v>87</v>
      </c>
      <c r="G71" s="23" t="s">
        <v>207</v>
      </c>
      <c r="H71" s="88" t="s">
        <v>208</v>
      </c>
      <c r="I71" s="79" t="s">
        <v>23</v>
      </c>
      <c r="J71" s="92">
        <v>20000000</v>
      </c>
      <c r="K71" s="29">
        <f t="shared" si="8"/>
        <v>20000000</v>
      </c>
      <c r="L71" s="92">
        <f>+J71/4</f>
        <v>5000000</v>
      </c>
      <c r="M71" s="30">
        <v>43873</v>
      </c>
      <c r="N71" s="80">
        <v>43863</v>
      </c>
      <c r="O71" s="80">
        <v>44002</v>
      </c>
      <c r="P71" s="80">
        <v>44002</v>
      </c>
      <c r="Q71" s="18"/>
      <c r="R71" s="80"/>
      <c r="S71" s="80"/>
      <c r="T71" s="8" t="s">
        <v>500</v>
      </c>
      <c r="U71" s="79" t="s">
        <v>499</v>
      </c>
      <c r="V71" s="80" t="s">
        <v>230</v>
      </c>
    </row>
    <row r="72" spans="1:22" ht="100.5" customHeight="1" x14ac:dyDescent="0.25">
      <c r="A72" s="79">
        <v>67</v>
      </c>
      <c r="B72" s="79">
        <v>2020</v>
      </c>
      <c r="C72" s="77" t="s">
        <v>323</v>
      </c>
      <c r="D72" s="88" t="s">
        <v>137</v>
      </c>
      <c r="E72" s="13">
        <v>93236522</v>
      </c>
      <c r="F72" s="87" t="s">
        <v>132</v>
      </c>
      <c r="G72" s="23" t="s">
        <v>207</v>
      </c>
      <c r="H72" s="88" t="s">
        <v>208</v>
      </c>
      <c r="I72" s="79" t="s">
        <v>107</v>
      </c>
      <c r="J72" s="67">
        <v>16500000</v>
      </c>
      <c r="K72" s="29">
        <f t="shared" si="8"/>
        <v>16500000</v>
      </c>
      <c r="L72" s="92">
        <f>+J72/3</f>
        <v>5500000</v>
      </c>
      <c r="M72" s="30">
        <v>43865</v>
      </c>
      <c r="N72" s="80">
        <v>43866</v>
      </c>
      <c r="O72" s="80">
        <v>43955</v>
      </c>
      <c r="P72" s="80">
        <v>43955</v>
      </c>
      <c r="Q72" s="18"/>
      <c r="R72" s="80"/>
      <c r="S72" s="80"/>
      <c r="T72" s="8" t="s">
        <v>500</v>
      </c>
      <c r="U72" s="79" t="s">
        <v>499</v>
      </c>
      <c r="V72" s="80" t="s">
        <v>230</v>
      </c>
    </row>
    <row r="73" spans="1:22" ht="100.5" customHeight="1" x14ac:dyDescent="0.25">
      <c r="A73" s="79">
        <v>68</v>
      </c>
      <c r="B73" s="79">
        <v>2020</v>
      </c>
      <c r="C73" s="77" t="s">
        <v>324</v>
      </c>
      <c r="D73" s="88" t="s">
        <v>120</v>
      </c>
      <c r="E73" s="13">
        <v>23781662</v>
      </c>
      <c r="F73" s="87" t="s">
        <v>121</v>
      </c>
      <c r="G73" s="23" t="s">
        <v>207</v>
      </c>
      <c r="H73" s="88" t="s">
        <v>208</v>
      </c>
      <c r="I73" s="79" t="s">
        <v>23</v>
      </c>
      <c r="J73" s="67">
        <v>24000000</v>
      </c>
      <c r="K73" s="29">
        <f t="shared" si="8"/>
        <v>33000000</v>
      </c>
      <c r="L73" s="92">
        <f t="shared" ref="L73:L78" si="9">+J73/4</f>
        <v>6000000</v>
      </c>
      <c r="M73" s="30">
        <v>43864</v>
      </c>
      <c r="N73" s="80">
        <v>43864</v>
      </c>
      <c r="O73" s="80">
        <v>43984</v>
      </c>
      <c r="P73" s="91">
        <v>44029</v>
      </c>
      <c r="Q73" s="9">
        <f>6000000*1.5</f>
        <v>9000000</v>
      </c>
      <c r="R73" s="79" t="s">
        <v>578</v>
      </c>
      <c r="S73" s="80"/>
      <c r="T73" s="8" t="s">
        <v>500</v>
      </c>
      <c r="U73" s="79" t="s">
        <v>499</v>
      </c>
      <c r="V73" s="91" t="s">
        <v>478</v>
      </c>
    </row>
    <row r="74" spans="1:22" ht="100.5" customHeight="1" x14ac:dyDescent="0.25">
      <c r="A74" s="79">
        <v>69</v>
      </c>
      <c r="B74" s="79">
        <v>2020</v>
      </c>
      <c r="C74" s="77" t="s">
        <v>325</v>
      </c>
      <c r="D74" s="88" t="s">
        <v>124</v>
      </c>
      <c r="E74" s="13">
        <v>79500568</v>
      </c>
      <c r="F74" s="87" t="s">
        <v>119</v>
      </c>
      <c r="G74" s="23" t="s">
        <v>207</v>
      </c>
      <c r="H74" s="88" t="s">
        <v>208</v>
      </c>
      <c r="I74" s="79" t="s">
        <v>23</v>
      </c>
      <c r="J74" s="67">
        <v>9600000</v>
      </c>
      <c r="K74" s="29">
        <f t="shared" si="8"/>
        <v>12000000</v>
      </c>
      <c r="L74" s="92">
        <f t="shared" si="9"/>
        <v>2400000</v>
      </c>
      <c r="M74" s="30">
        <v>43861</v>
      </c>
      <c r="N74" s="80">
        <v>43864</v>
      </c>
      <c r="O74" s="80">
        <v>43984</v>
      </c>
      <c r="P74" s="80">
        <v>44014</v>
      </c>
      <c r="Q74" s="18">
        <v>2400000</v>
      </c>
      <c r="R74" s="79" t="s">
        <v>577</v>
      </c>
      <c r="S74" s="80"/>
      <c r="T74" s="8" t="s">
        <v>500</v>
      </c>
      <c r="U74" s="79" t="s">
        <v>499</v>
      </c>
      <c r="V74" s="80" t="s">
        <v>478</v>
      </c>
    </row>
    <row r="75" spans="1:22" ht="100.5" customHeight="1" x14ac:dyDescent="0.25">
      <c r="A75" s="79">
        <v>70</v>
      </c>
      <c r="B75" s="79">
        <v>2020</v>
      </c>
      <c r="C75" s="77" t="s">
        <v>326</v>
      </c>
      <c r="D75" s="88" t="s">
        <v>130</v>
      </c>
      <c r="E75" s="13">
        <v>1121823518</v>
      </c>
      <c r="F75" s="87" t="s">
        <v>129</v>
      </c>
      <c r="G75" s="23" t="s">
        <v>207</v>
      </c>
      <c r="H75" s="88" t="s">
        <v>208</v>
      </c>
      <c r="I75" s="79" t="s">
        <v>23</v>
      </c>
      <c r="J75" s="67">
        <v>9600000</v>
      </c>
      <c r="K75" s="29">
        <f t="shared" si="8"/>
        <v>14400000</v>
      </c>
      <c r="L75" s="92">
        <f t="shared" si="9"/>
        <v>2400000</v>
      </c>
      <c r="M75" s="30">
        <v>43861</v>
      </c>
      <c r="N75" s="80">
        <v>43865</v>
      </c>
      <c r="O75" s="80">
        <v>43985</v>
      </c>
      <c r="P75" s="91">
        <v>44046</v>
      </c>
      <c r="Q75" s="9">
        <f>2400000*2</f>
        <v>4800000</v>
      </c>
      <c r="R75" s="27" t="s">
        <v>576</v>
      </c>
      <c r="S75" s="80"/>
      <c r="T75" s="8" t="s">
        <v>500</v>
      </c>
      <c r="U75" s="79" t="s">
        <v>499</v>
      </c>
      <c r="V75" s="80" t="s">
        <v>478</v>
      </c>
    </row>
    <row r="76" spans="1:22" ht="100.5" customHeight="1" x14ac:dyDescent="0.25">
      <c r="A76" s="79">
        <v>71</v>
      </c>
      <c r="B76" s="79">
        <v>2020</v>
      </c>
      <c r="C76" s="77" t="s">
        <v>327</v>
      </c>
      <c r="D76" s="88" t="s">
        <v>122</v>
      </c>
      <c r="E76" s="14">
        <v>1032393912</v>
      </c>
      <c r="F76" s="87" t="s">
        <v>54</v>
      </c>
      <c r="G76" s="23" t="s">
        <v>207</v>
      </c>
      <c r="H76" s="88" t="s">
        <v>208</v>
      </c>
      <c r="I76" s="79" t="s">
        <v>23</v>
      </c>
      <c r="J76" s="55">
        <v>24000000</v>
      </c>
      <c r="K76" s="29">
        <f t="shared" si="8"/>
        <v>36000000</v>
      </c>
      <c r="L76" s="66">
        <f t="shared" si="9"/>
        <v>6000000</v>
      </c>
      <c r="M76" s="30">
        <v>43861</v>
      </c>
      <c r="N76" s="80">
        <v>43861</v>
      </c>
      <c r="O76" s="70">
        <v>43981</v>
      </c>
      <c r="P76" s="91">
        <v>44042</v>
      </c>
      <c r="Q76" s="9">
        <f>6000000*2</f>
        <v>12000000</v>
      </c>
      <c r="R76" s="27" t="s">
        <v>576</v>
      </c>
      <c r="S76" s="70"/>
      <c r="T76" s="8" t="s">
        <v>500</v>
      </c>
      <c r="U76" s="79" t="s">
        <v>499</v>
      </c>
      <c r="V76" s="91" t="s">
        <v>478</v>
      </c>
    </row>
    <row r="77" spans="1:22" ht="100.5" customHeight="1" x14ac:dyDescent="0.25">
      <c r="A77" s="5">
        <v>72</v>
      </c>
      <c r="B77" s="79">
        <v>2020</v>
      </c>
      <c r="C77" s="77" t="s">
        <v>328</v>
      </c>
      <c r="D77" s="77" t="s">
        <v>128</v>
      </c>
      <c r="E77" s="14">
        <v>1033788653</v>
      </c>
      <c r="F77" s="87" t="s">
        <v>127</v>
      </c>
      <c r="G77" s="23" t="s">
        <v>207</v>
      </c>
      <c r="H77" s="88" t="s">
        <v>208</v>
      </c>
      <c r="I77" s="79" t="s">
        <v>23</v>
      </c>
      <c r="J77" s="92">
        <v>16000000</v>
      </c>
      <c r="K77" s="29">
        <f t="shared" si="8"/>
        <v>16000000</v>
      </c>
      <c r="L77" s="66">
        <f t="shared" si="9"/>
        <v>4000000</v>
      </c>
      <c r="M77" s="68">
        <v>43864</v>
      </c>
      <c r="N77" s="80">
        <v>43864</v>
      </c>
      <c r="O77" s="80">
        <v>43984</v>
      </c>
      <c r="P77" s="80">
        <v>43984</v>
      </c>
      <c r="Q77" s="18"/>
      <c r="R77" s="80"/>
      <c r="S77" s="80"/>
      <c r="T77" s="8" t="s">
        <v>500</v>
      </c>
      <c r="U77" s="64" t="s">
        <v>499</v>
      </c>
      <c r="V77" s="80" t="s">
        <v>230</v>
      </c>
    </row>
    <row r="78" spans="1:22" ht="100.5" customHeight="1" x14ac:dyDescent="0.25">
      <c r="A78" s="5">
        <v>73</v>
      </c>
      <c r="B78" s="79">
        <v>2020</v>
      </c>
      <c r="C78" s="77" t="s">
        <v>329</v>
      </c>
      <c r="D78" s="88" t="s">
        <v>125</v>
      </c>
      <c r="E78" s="13">
        <v>1094891193</v>
      </c>
      <c r="F78" s="87" t="s">
        <v>126</v>
      </c>
      <c r="G78" s="23" t="s">
        <v>207</v>
      </c>
      <c r="H78" s="88" t="s">
        <v>208</v>
      </c>
      <c r="I78" s="79" t="s">
        <v>23</v>
      </c>
      <c r="J78" s="92">
        <v>17600000</v>
      </c>
      <c r="K78" s="29">
        <f t="shared" si="8"/>
        <v>24200000</v>
      </c>
      <c r="L78" s="92">
        <f t="shared" si="9"/>
        <v>4400000</v>
      </c>
      <c r="M78" s="30">
        <v>43865</v>
      </c>
      <c r="N78" s="80">
        <v>43866</v>
      </c>
      <c r="O78" s="80">
        <v>43986</v>
      </c>
      <c r="P78" s="91">
        <v>44031</v>
      </c>
      <c r="Q78" s="9">
        <f>4400000*1.5</f>
        <v>6600000</v>
      </c>
      <c r="R78" s="79" t="s">
        <v>578</v>
      </c>
      <c r="S78" s="80"/>
      <c r="T78" s="73" t="s">
        <v>501</v>
      </c>
      <c r="U78" s="79" t="s">
        <v>502</v>
      </c>
      <c r="V78" s="91" t="s">
        <v>478</v>
      </c>
    </row>
    <row r="79" spans="1:22" ht="100.5" customHeight="1" x14ac:dyDescent="0.25">
      <c r="A79" s="5">
        <v>74</v>
      </c>
      <c r="B79" s="79">
        <v>2020</v>
      </c>
      <c r="C79" s="77" t="s">
        <v>330</v>
      </c>
      <c r="D79" s="88" t="s">
        <v>131</v>
      </c>
      <c r="E79" s="13">
        <v>80244171</v>
      </c>
      <c r="F79" s="87" t="s">
        <v>132</v>
      </c>
      <c r="G79" s="23" t="s">
        <v>207</v>
      </c>
      <c r="H79" s="88" t="s">
        <v>208</v>
      </c>
      <c r="I79" s="79" t="s">
        <v>107</v>
      </c>
      <c r="J79" s="92">
        <v>16500000</v>
      </c>
      <c r="K79" s="29">
        <f t="shared" si="8"/>
        <v>16500000</v>
      </c>
      <c r="L79" s="92">
        <f>+J79/3</f>
        <v>5500000</v>
      </c>
      <c r="M79" s="30">
        <v>43866</v>
      </c>
      <c r="N79" s="80">
        <v>43871</v>
      </c>
      <c r="O79" s="80">
        <v>43960</v>
      </c>
      <c r="P79" s="80">
        <v>43960</v>
      </c>
      <c r="Q79" s="18"/>
      <c r="R79" s="80"/>
      <c r="S79" s="80"/>
      <c r="T79" s="8" t="s">
        <v>500</v>
      </c>
      <c r="U79" s="65" t="s">
        <v>499</v>
      </c>
      <c r="V79" s="80" t="s">
        <v>230</v>
      </c>
    </row>
    <row r="80" spans="1:22" ht="100.5" customHeight="1" x14ac:dyDescent="0.25">
      <c r="A80" s="5">
        <v>75</v>
      </c>
      <c r="B80" s="79">
        <v>2020</v>
      </c>
      <c r="C80" s="77" t="s">
        <v>331</v>
      </c>
      <c r="D80" s="88" t="s">
        <v>144</v>
      </c>
      <c r="E80" s="13">
        <v>1077969834</v>
      </c>
      <c r="F80" s="87" t="s">
        <v>135</v>
      </c>
      <c r="G80" s="23" t="s">
        <v>207</v>
      </c>
      <c r="H80" s="88" t="s">
        <v>208</v>
      </c>
      <c r="I80" s="79" t="s">
        <v>23</v>
      </c>
      <c r="J80" s="92">
        <v>15400000</v>
      </c>
      <c r="K80" s="29">
        <f t="shared" si="8"/>
        <v>15400000</v>
      </c>
      <c r="L80" s="92">
        <f>+J80/4</f>
        <v>3850000</v>
      </c>
      <c r="M80" s="80">
        <v>43872</v>
      </c>
      <c r="N80" s="80">
        <v>43872</v>
      </c>
      <c r="O80" s="80">
        <v>43992</v>
      </c>
      <c r="P80" s="80">
        <v>43992</v>
      </c>
      <c r="Q80" s="18"/>
      <c r="R80" s="80"/>
      <c r="S80" s="80"/>
      <c r="T80" s="79" t="s">
        <v>504</v>
      </c>
      <c r="U80" s="31" t="s">
        <v>503</v>
      </c>
      <c r="V80" s="80" t="s">
        <v>230</v>
      </c>
    </row>
    <row r="81" spans="1:22" ht="100.5" customHeight="1" x14ac:dyDescent="0.25">
      <c r="A81" s="5">
        <v>76</v>
      </c>
      <c r="B81" s="79">
        <v>2020</v>
      </c>
      <c r="C81" s="77" t="s">
        <v>259</v>
      </c>
      <c r="D81" s="88" t="s">
        <v>147</v>
      </c>
      <c r="E81" s="13">
        <v>79691468</v>
      </c>
      <c r="F81" s="87" t="s">
        <v>146</v>
      </c>
      <c r="G81" s="23" t="s">
        <v>207</v>
      </c>
      <c r="H81" s="88" t="s">
        <v>208</v>
      </c>
      <c r="I81" s="79" t="s">
        <v>23</v>
      </c>
      <c r="J81" s="92">
        <v>15800000</v>
      </c>
      <c r="K81" s="29">
        <f t="shared" si="8"/>
        <v>15800000</v>
      </c>
      <c r="L81" s="92">
        <f>+J81/4</f>
        <v>3950000</v>
      </c>
      <c r="M81" s="80">
        <v>43886</v>
      </c>
      <c r="N81" s="80">
        <v>43886</v>
      </c>
      <c r="O81" s="80">
        <v>44006</v>
      </c>
      <c r="P81" s="80">
        <v>44006</v>
      </c>
      <c r="Q81" s="18"/>
      <c r="R81" s="80"/>
      <c r="S81" s="80"/>
      <c r="T81" s="8" t="s">
        <v>500</v>
      </c>
      <c r="U81" s="79" t="s">
        <v>499</v>
      </c>
      <c r="V81" s="80" t="s">
        <v>230</v>
      </c>
    </row>
    <row r="82" spans="1:22" ht="100.5" customHeight="1" x14ac:dyDescent="0.25">
      <c r="A82" s="5">
        <v>77</v>
      </c>
      <c r="B82" s="79">
        <v>2020</v>
      </c>
      <c r="C82" s="77" t="s">
        <v>260</v>
      </c>
      <c r="D82" s="88" t="s">
        <v>143</v>
      </c>
      <c r="E82" s="13">
        <v>79001551</v>
      </c>
      <c r="F82" s="87" t="s">
        <v>141</v>
      </c>
      <c r="G82" s="23" t="s">
        <v>207</v>
      </c>
      <c r="H82" s="88" t="s">
        <v>208</v>
      </c>
      <c r="I82" s="79" t="s">
        <v>23</v>
      </c>
      <c r="J82" s="92">
        <v>20000000</v>
      </c>
      <c r="K82" s="29">
        <f t="shared" si="8"/>
        <v>20000000</v>
      </c>
      <c r="L82" s="92">
        <f>+J82/4</f>
        <v>5000000</v>
      </c>
      <c r="M82" s="80">
        <v>43879</v>
      </c>
      <c r="N82" s="80">
        <v>43879</v>
      </c>
      <c r="O82" s="80">
        <v>43999</v>
      </c>
      <c r="P82" s="80">
        <v>43999</v>
      </c>
      <c r="Q82" s="18"/>
      <c r="R82" s="80"/>
      <c r="S82" s="80"/>
      <c r="T82" s="8" t="s">
        <v>500</v>
      </c>
      <c r="U82" s="79" t="s">
        <v>499</v>
      </c>
      <c r="V82" s="80" t="s">
        <v>230</v>
      </c>
    </row>
    <row r="83" spans="1:22" ht="47.25" customHeight="1" x14ac:dyDescent="0.25">
      <c r="A83" s="142">
        <v>78</v>
      </c>
      <c r="B83" s="142">
        <v>2020</v>
      </c>
      <c r="C83" s="128" t="s">
        <v>261</v>
      </c>
      <c r="D83" s="64" t="s">
        <v>245</v>
      </c>
      <c r="E83" s="14">
        <v>52303430</v>
      </c>
      <c r="F83" s="161" t="s">
        <v>142</v>
      </c>
      <c r="G83" s="136" t="s">
        <v>207</v>
      </c>
      <c r="H83" s="138" t="s">
        <v>208</v>
      </c>
      <c r="I83" s="142" t="s">
        <v>23</v>
      </c>
      <c r="J83" s="143">
        <v>25200000</v>
      </c>
      <c r="K83" s="140">
        <f t="shared" si="8"/>
        <v>25200000</v>
      </c>
      <c r="L83" s="143">
        <f>+J83/4</f>
        <v>6300000</v>
      </c>
      <c r="M83" s="134">
        <v>43879</v>
      </c>
      <c r="N83" s="134">
        <v>43879</v>
      </c>
      <c r="O83" s="134">
        <v>43999</v>
      </c>
      <c r="P83" s="134">
        <v>43999</v>
      </c>
      <c r="Q83" s="89"/>
      <c r="R83" s="70"/>
      <c r="S83" s="70"/>
      <c r="T83" s="162" t="s">
        <v>500</v>
      </c>
      <c r="U83" s="128" t="s">
        <v>499</v>
      </c>
      <c r="V83" s="164" t="s">
        <v>230</v>
      </c>
    </row>
    <row r="84" spans="1:22" ht="47.25" customHeight="1" x14ac:dyDescent="0.25">
      <c r="A84" s="142"/>
      <c r="B84" s="142"/>
      <c r="C84" s="129"/>
      <c r="D84" s="44" t="s">
        <v>246</v>
      </c>
      <c r="E84" s="13">
        <v>51654246</v>
      </c>
      <c r="F84" s="161"/>
      <c r="G84" s="137"/>
      <c r="H84" s="139"/>
      <c r="I84" s="142"/>
      <c r="J84" s="143"/>
      <c r="K84" s="141"/>
      <c r="L84" s="143"/>
      <c r="M84" s="135"/>
      <c r="N84" s="135"/>
      <c r="O84" s="135"/>
      <c r="P84" s="135"/>
      <c r="Q84" s="90"/>
      <c r="R84" s="71"/>
      <c r="S84" s="71"/>
      <c r="T84" s="163"/>
      <c r="U84" s="129"/>
      <c r="V84" s="164"/>
    </row>
    <row r="85" spans="1:22" ht="100.5" customHeight="1" x14ac:dyDescent="0.25">
      <c r="A85" s="79">
        <v>79</v>
      </c>
      <c r="B85" s="79">
        <v>2020</v>
      </c>
      <c r="C85" s="88" t="s">
        <v>247</v>
      </c>
      <c r="D85" s="79" t="s">
        <v>157</v>
      </c>
      <c r="E85" s="12" t="s">
        <v>189</v>
      </c>
      <c r="F85" s="87" t="s">
        <v>158</v>
      </c>
      <c r="G85" s="79" t="s">
        <v>207</v>
      </c>
      <c r="H85" s="88" t="s">
        <v>209</v>
      </c>
      <c r="I85" s="79" t="s">
        <v>167</v>
      </c>
      <c r="J85" s="92">
        <v>1339247155.03</v>
      </c>
      <c r="K85" s="29">
        <f t="shared" si="8"/>
        <v>1359999999.03</v>
      </c>
      <c r="L85" s="92">
        <v>0</v>
      </c>
      <c r="M85" s="30">
        <v>43887</v>
      </c>
      <c r="N85" s="80">
        <v>43892</v>
      </c>
      <c r="O85" s="80">
        <v>44166</v>
      </c>
      <c r="P85" s="80">
        <v>44228</v>
      </c>
      <c r="Q85" s="18">
        <v>20752844</v>
      </c>
      <c r="R85" s="79" t="s">
        <v>747</v>
      </c>
      <c r="S85" s="80"/>
      <c r="T85" s="31" t="s">
        <v>508</v>
      </c>
      <c r="U85" s="83" t="s">
        <v>512</v>
      </c>
      <c r="V85" s="80" t="s">
        <v>229</v>
      </c>
    </row>
    <row r="86" spans="1:22" s="1" customFormat="1" ht="100.5" customHeight="1" x14ac:dyDescent="0.25">
      <c r="A86" s="79">
        <v>80</v>
      </c>
      <c r="B86" s="79">
        <v>2020</v>
      </c>
      <c r="C86" s="77" t="s">
        <v>248</v>
      </c>
      <c r="D86" s="44" t="s">
        <v>155</v>
      </c>
      <c r="E86" s="13" t="s">
        <v>190</v>
      </c>
      <c r="F86" s="87" t="s">
        <v>160</v>
      </c>
      <c r="G86" s="88" t="s">
        <v>211</v>
      </c>
      <c r="H86" s="88" t="s">
        <v>209</v>
      </c>
      <c r="I86" s="79" t="s">
        <v>168</v>
      </c>
      <c r="J86" s="105">
        <v>40532697.640000001</v>
      </c>
      <c r="K86" s="29">
        <f t="shared" si="8"/>
        <v>40532697.640000001</v>
      </c>
      <c r="L86" s="92">
        <v>0</v>
      </c>
      <c r="M86" s="80">
        <v>43896</v>
      </c>
      <c r="N86" s="80">
        <v>43896</v>
      </c>
      <c r="O86" s="80">
        <v>43956</v>
      </c>
      <c r="P86" s="80">
        <v>43956</v>
      </c>
      <c r="Q86" s="18"/>
      <c r="R86" s="80"/>
      <c r="S86" s="80"/>
      <c r="T86" s="31" t="s">
        <v>496</v>
      </c>
      <c r="U86" s="31" t="s">
        <v>513</v>
      </c>
      <c r="V86" s="80" t="s">
        <v>346</v>
      </c>
    </row>
    <row r="87" spans="1:22" s="1" customFormat="1" ht="100.5" customHeight="1" x14ac:dyDescent="0.25">
      <c r="A87" s="79">
        <v>81</v>
      </c>
      <c r="B87" s="79">
        <v>2020</v>
      </c>
      <c r="C87" s="77" t="s">
        <v>249</v>
      </c>
      <c r="D87" s="79" t="s">
        <v>156</v>
      </c>
      <c r="E87" s="12" t="s">
        <v>159</v>
      </c>
      <c r="F87" s="87" t="s">
        <v>161</v>
      </c>
      <c r="G87" s="88" t="s">
        <v>211</v>
      </c>
      <c r="H87" s="88" t="s">
        <v>209</v>
      </c>
      <c r="I87" s="79" t="s">
        <v>168</v>
      </c>
      <c r="J87" s="92">
        <v>4900413</v>
      </c>
      <c r="K87" s="29">
        <f t="shared" si="8"/>
        <v>4900413</v>
      </c>
      <c r="L87" s="92">
        <v>0</v>
      </c>
      <c r="M87" s="80">
        <v>43896</v>
      </c>
      <c r="N87" s="80">
        <v>43896</v>
      </c>
      <c r="O87" s="80">
        <v>43956</v>
      </c>
      <c r="P87" s="80">
        <v>43956</v>
      </c>
      <c r="Q87" s="18"/>
      <c r="R87" s="80"/>
      <c r="S87" s="80"/>
      <c r="T87" s="31" t="s">
        <v>496</v>
      </c>
      <c r="U87" s="31" t="s">
        <v>513</v>
      </c>
      <c r="V87" s="80" t="s">
        <v>346</v>
      </c>
    </row>
    <row r="88" spans="1:22" s="1" customFormat="1" ht="100.5" customHeight="1" x14ac:dyDescent="0.25">
      <c r="A88" s="79">
        <v>82</v>
      </c>
      <c r="B88" s="79">
        <v>2020</v>
      </c>
      <c r="C88" s="19" t="s">
        <v>166</v>
      </c>
      <c r="D88" s="79" t="s">
        <v>164</v>
      </c>
      <c r="E88" s="12" t="s">
        <v>163</v>
      </c>
      <c r="F88" s="10" t="s">
        <v>165</v>
      </c>
      <c r="G88" s="79" t="s">
        <v>207</v>
      </c>
      <c r="H88" s="88" t="s">
        <v>210</v>
      </c>
      <c r="I88" s="79" t="s">
        <v>162</v>
      </c>
      <c r="J88" s="92">
        <v>223996331</v>
      </c>
      <c r="K88" s="29">
        <f t="shared" si="8"/>
        <v>330323703</v>
      </c>
      <c r="L88" s="92">
        <v>0</v>
      </c>
      <c r="M88" s="80">
        <v>43910</v>
      </c>
      <c r="N88" s="80">
        <v>43910</v>
      </c>
      <c r="O88" s="80">
        <v>44070</v>
      </c>
      <c r="P88" s="80">
        <v>44147</v>
      </c>
      <c r="Q88" s="121">
        <f>42530949+63796423</f>
        <v>106327372</v>
      </c>
      <c r="R88" s="80" t="s">
        <v>579</v>
      </c>
      <c r="S88" s="80"/>
      <c r="T88" s="81" t="s">
        <v>482</v>
      </c>
      <c r="U88" s="31" t="s">
        <v>506</v>
      </c>
      <c r="V88" s="80" t="s">
        <v>720</v>
      </c>
    </row>
    <row r="89" spans="1:22" s="1" customFormat="1" ht="100.5" customHeight="1" x14ac:dyDescent="0.25">
      <c r="A89" s="79" t="s">
        <v>573</v>
      </c>
      <c r="B89" s="79">
        <v>2020</v>
      </c>
      <c r="C89" s="77" t="s">
        <v>186</v>
      </c>
      <c r="D89" s="79" t="s">
        <v>185</v>
      </c>
      <c r="E89" s="12" t="s">
        <v>188</v>
      </c>
      <c r="F89" s="87" t="s">
        <v>184</v>
      </c>
      <c r="G89" s="79" t="s">
        <v>207</v>
      </c>
      <c r="H89" s="88" t="s">
        <v>208</v>
      </c>
      <c r="I89" s="79" t="s">
        <v>187</v>
      </c>
      <c r="J89" s="92">
        <v>3421144656</v>
      </c>
      <c r="K89" s="29">
        <f>+J89+Q89</f>
        <v>3421144656</v>
      </c>
      <c r="L89" s="92">
        <v>0</v>
      </c>
      <c r="M89" s="30">
        <v>43957</v>
      </c>
      <c r="N89" s="80">
        <v>43966</v>
      </c>
      <c r="O89" s="80">
        <v>44088</v>
      </c>
      <c r="P89" s="91">
        <v>44113</v>
      </c>
      <c r="Q89" s="18"/>
      <c r="R89" s="79" t="s">
        <v>580</v>
      </c>
      <c r="S89" s="79" t="s">
        <v>572</v>
      </c>
      <c r="T89" s="73" t="s">
        <v>501</v>
      </c>
      <c r="U89" s="79" t="s">
        <v>502</v>
      </c>
      <c r="V89" s="80" t="s">
        <v>720</v>
      </c>
    </row>
    <row r="90" spans="1:22" ht="100.5" customHeight="1" x14ac:dyDescent="0.25">
      <c r="A90" s="79">
        <v>84</v>
      </c>
      <c r="B90" s="79">
        <v>2020</v>
      </c>
      <c r="C90" s="88" t="s">
        <v>498</v>
      </c>
      <c r="D90" s="3" t="s">
        <v>174</v>
      </c>
      <c r="E90" s="13">
        <v>72289867</v>
      </c>
      <c r="F90" s="87" t="s">
        <v>175</v>
      </c>
      <c r="G90" s="23" t="s">
        <v>207</v>
      </c>
      <c r="H90" s="88" t="s">
        <v>208</v>
      </c>
      <c r="I90" s="79" t="s">
        <v>176</v>
      </c>
      <c r="J90" s="92">
        <v>71200000</v>
      </c>
      <c r="K90" s="29">
        <f t="shared" si="8"/>
        <v>71200000</v>
      </c>
      <c r="L90" s="92">
        <f>+J90/8</f>
        <v>8900000</v>
      </c>
      <c r="M90" s="30">
        <v>43963</v>
      </c>
      <c r="N90" s="80">
        <v>43964</v>
      </c>
      <c r="O90" s="80">
        <v>44208</v>
      </c>
      <c r="P90" s="80">
        <v>44208</v>
      </c>
      <c r="Q90" s="18"/>
      <c r="R90" s="79"/>
      <c r="S90" s="79"/>
      <c r="T90" s="8" t="s">
        <v>500</v>
      </c>
      <c r="U90" s="65" t="s">
        <v>499</v>
      </c>
      <c r="V90" s="80" t="s">
        <v>229</v>
      </c>
    </row>
    <row r="91" spans="1:22" ht="100.5" customHeight="1" x14ac:dyDescent="0.25">
      <c r="A91" s="79">
        <v>85</v>
      </c>
      <c r="B91" s="79">
        <v>2020</v>
      </c>
      <c r="C91" s="88" t="s">
        <v>332</v>
      </c>
      <c r="D91" s="3" t="s">
        <v>485</v>
      </c>
      <c r="E91" s="13">
        <v>79570611</v>
      </c>
      <c r="F91" s="87" t="s">
        <v>177</v>
      </c>
      <c r="G91" s="23" t="s">
        <v>207</v>
      </c>
      <c r="H91" s="88" t="s">
        <v>208</v>
      </c>
      <c r="I91" s="79" t="s">
        <v>176</v>
      </c>
      <c r="J91" s="92">
        <v>71200000</v>
      </c>
      <c r="K91" s="29">
        <f t="shared" si="8"/>
        <v>71200000</v>
      </c>
      <c r="L91" s="92">
        <f>+J91/8</f>
        <v>8900000</v>
      </c>
      <c r="M91" s="80">
        <v>43966</v>
      </c>
      <c r="N91" s="80">
        <v>43966</v>
      </c>
      <c r="O91" s="80">
        <v>44210</v>
      </c>
      <c r="P91" s="80">
        <v>44210</v>
      </c>
      <c r="Q91" s="18"/>
      <c r="R91" s="79"/>
      <c r="S91" s="79"/>
      <c r="T91" s="8" t="s">
        <v>500</v>
      </c>
      <c r="U91" s="79" t="s">
        <v>499</v>
      </c>
      <c r="V91" s="80" t="s">
        <v>229</v>
      </c>
    </row>
    <row r="92" spans="1:22" ht="100.5" customHeight="1" x14ac:dyDescent="0.25">
      <c r="A92" s="79">
        <v>86</v>
      </c>
      <c r="B92" s="79">
        <v>2020</v>
      </c>
      <c r="C92" s="88" t="s">
        <v>333</v>
      </c>
      <c r="D92" s="3" t="s">
        <v>178</v>
      </c>
      <c r="E92" s="13">
        <v>80844806</v>
      </c>
      <c r="F92" s="87" t="s">
        <v>179</v>
      </c>
      <c r="G92" s="23" t="s">
        <v>207</v>
      </c>
      <c r="H92" s="88" t="s">
        <v>208</v>
      </c>
      <c r="I92" s="79" t="s">
        <v>176</v>
      </c>
      <c r="J92" s="92">
        <v>71200000</v>
      </c>
      <c r="K92" s="29">
        <f t="shared" si="8"/>
        <v>71200000</v>
      </c>
      <c r="L92" s="92">
        <f>+J92/8</f>
        <v>8900000</v>
      </c>
      <c r="M92" s="30">
        <v>43963</v>
      </c>
      <c r="N92" s="80">
        <v>43964</v>
      </c>
      <c r="O92" s="80">
        <v>44208</v>
      </c>
      <c r="P92" s="80">
        <v>44208</v>
      </c>
      <c r="Q92" s="18"/>
      <c r="R92" s="79"/>
      <c r="S92" s="79"/>
      <c r="T92" s="8" t="s">
        <v>500</v>
      </c>
      <c r="U92" s="79" t="s">
        <v>499</v>
      </c>
      <c r="V92" s="80" t="s">
        <v>229</v>
      </c>
    </row>
    <row r="93" spans="1:22" ht="100.5" customHeight="1" x14ac:dyDescent="0.25">
      <c r="A93" s="79">
        <v>87</v>
      </c>
      <c r="B93" s="79">
        <v>2020</v>
      </c>
      <c r="C93" s="88" t="s">
        <v>334</v>
      </c>
      <c r="D93" s="3" t="s">
        <v>180</v>
      </c>
      <c r="E93" s="13">
        <v>80055503</v>
      </c>
      <c r="F93" s="87" t="s">
        <v>54</v>
      </c>
      <c r="G93" s="23" t="s">
        <v>207</v>
      </c>
      <c r="H93" s="88" t="s">
        <v>208</v>
      </c>
      <c r="I93" s="79" t="s">
        <v>176</v>
      </c>
      <c r="J93" s="92">
        <v>48000000</v>
      </c>
      <c r="K93" s="29">
        <f t="shared" si="8"/>
        <v>48000000</v>
      </c>
      <c r="L93" s="92">
        <f t="shared" ref="L93:L98" si="10">+J93/8</f>
        <v>6000000</v>
      </c>
      <c r="M93" s="30">
        <v>43963</v>
      </c>
      <c r="N93" s="80">
        <v>43964</v>
      </c>
      <c r="O93" s="80">
        <v>44208</v>
      </c>
      <c r="P93" s="80">
        <v>44208</v>
      </c>
      <c r="Q93" s="18"/>
      <c r="R93" s="79"/>
      <c r="S93" s="79"/>
      <c r="T93" s="8" t="s">
        <v>500</v>
      </c>
      <c r="U93" s="79" t="s">
        <v>499</v>
      </c>
      <c r="V93" s="80" t="s">
        <v>229</v>
      </c>
    </row>
    <row r="94" spans="1:22" ht="100.5" customHeight="1" x14ac:dyDescent="0.25">
      <c r="A94" s="79">
        <v>88</v>
      </c>
      <c r="B94" s="79">
        <v>2020</v>
      </c>
      <c r="C94" s="88" t="s">
        <v>335</v>
      </c>
      <c r="D94" s="3" t="s">
        <v>181</v>
      </c>
      <c r="E94" s="13">
        <v>77140114</v>
      </c>
      <c r="F94" s="79" t="s">
        <v>31</v>
      </c>
      <c r="G94" s="23" t="s">
        <v>207</v>
      </c>
      <c r="H94" s="88" t="s">
        <v>208</v>
      </c>
      <c r="I94" s="79" t="s">
        <v>176</v>
      </c>
      <c r="J94" s="92">
        <v>19200000</v>
      </c>
      <c r="K94" s="29">
        <f t="shared" si="8"/>
        <v>19200000</v>
      </c>
      <c r="L94" s="92">
        <f t="shared" si="10"/>
        <v>2400000</v>
      </c>
      <c r="M94" s="30">
        <v>43963</v>
      </c>
      <c r="N94" s="80">
        <v>43964</v>
      </c>
      <c r="O94" s="80">
        <v>44208</v>
      </c>
      <c r="P94" s="80">
        <v>44208</v>
      </c>
      <c r="Q94" s="18"/>
      <c r="R94" s="79"/>
      <c r="S94" s="79"/>
      <c r="T94" s="8" t="s">
        <v>500</v>
      </c>
      <c r="U94" s="79" t="s">
        <v>499</v>
      </c>
      <c r="V94" s="80" t="s">
        <v>229</v>
      </c>
    </row>
    <row r="95" spans="1:22" ht="100.5" customHeight="1" x14ac:dyDescent="0.25">
      <c r="A95" s="79">
        <v>89</v>
      </c>
      <c r="B95" s="79">
        <v>2020</v>
      </c>
      <c r="C95" s="88" t="s">
        <v>336</v>
      </c>
      <c r="D95" s="3" t="s">
        <v>197</v>
      </c>
      <c r="E95" s="13">
        <v>19461252</v>
      </c>
      <c r="F95" s="79" t="s">
        <v>182</v>
      </c>
      <c r="G95" s="23" t="s">
        <v>207</v>
      </c>
      <c r="H95" s="88" t="s">
        <v>208</v>
      </c>
      <c r="I95" s="79" t="s">
        <v>176</v>
      </c>
      <c r="J95" s="92">
        <v>60000000</v>
      </c>
      <c r="K95" s="29">
        <f t="shared" si="8"/>
        <v>60000000</v>
      </c>
      <c r="L95" s="92">
        <f t="shared" si="10"/>
        <v>7500000</v>
      </c>
      <c r="M95" s="30">
        <v>43963</v>
      </c>
      <c r="N95" s="80">
        <v>43964</v>
      </c>
      <c r="O95" s="80">
        <v>44208</v>
      </c>
      <c r="P95" s="80">
        <v>44208</v>
      </c>
      <c r="Q95" s="18"/>
      <c r="R95" s="79"/>
      <c r="S95" s="79"/>
      <c r="T95" s="8" t="s">
        <v>500</v>
      </c>
      <c r="U95" s="79" t="s">
        <v>499</v>
      </c>
      <c r="V95" s="80" t="s">
        <v>229</v>
      </c>
    </row>
    <row r="96" spans="1:22" ht="37.5" customHeight="1" x14ac:dyDescent="0.25">
      <c r="A96" s="79">
        <v>90</v>
      </c>
      <c r="B96" s="79">
        <v>2020</v>
      </c>
      <c r="C96" s="88" t="s">
        <v>97</v>
      </c>
      <c r="D96" s="88" t="s">
        <v>97</v>
      </c>
      <c r="E96" s="19" t="s">
        <v>97</v>
      </c>
      <c r="F96" s="19" t="s">
        <v>97</v>
      </c>
      <c r="G96" s="19" t="s">
        <v>97</v>
      </c>
      <c r="H96" s="19" t="s">
        <v>97</v>
      </c>
      <c r="I96" s="19" t="s">
        <v>97</v>
      </c>
      <c r="J96" s="19" t="s">
        <v>97</v>
      </c>
      <c r="K96" s="19" t="s">
        <v>97</v>
      </c>
      <c r="L96" s="19" t="s">
        <v>97</v>
      </c>
      <c r="M96" s="19" t="s">
        <v>97</v>
      </c>
      <c r="N96" s="8" t="s">
        <v>97</v>
      </c>
      <c r="O96" s="8" t="s">
        <v>97</v>
      </c>
      <c r="P96" s="19" t="s">
        <v>97</v>
      </c>
      <c r="Q96" s="19" t="s">
        <v>97</v>
      </c>
      <c r="R96" s="88" t="s">
        <v>97</v>
      </c>
      <c r="S96" s="19" t="s">
        <v>97</v>
      </c>
      <c r="T96" s="19" t="s">
        <v>97</v>
      </c>
      <c r="U96" s="19" t="s">
        <v>97</v>
      </c>
      <c r="V96" s="19" t="s">
        <v>97</v>
      </c>
    </row>
    <row r="97" spans="1:22" ht="100.5" customHeight="1" x14ac:dyDescent="0.25">
      <c r="A97" s="79">
        <v>91</v>
      </c>
      <c r="B97" s="79">
        <v>2020</v>
      </c>
      <c r="C97" s="88" t="s">
        <v>337</v>
      </c>
      <c r="D97" s="3" t="s">
        <v>183</v>
      </c>
      <c r="E97" s="13">
        <v>79810980</v>
      </c>
      <c r="F97" s="79" t="s">
        <v>70</v>
      </c>
      <c r="G97" s="23" t="s">
        <v>207</v>
      </c>
      <c r="H97" s="88" t="s">
        <v>208</v>
      </c>
      <c r="I97" s="79" t="s">
        <v>176</v>
      </c>
      <c r="J97" s="92">
        <v>19200000</v>
      </c>
      <c r="K97" s="29">
        <f t="shared" si="8"/>
        <v>19200000</v>
      </c>
      <c r="L97" s="92">
        <f t="shared" si="10"/>
        <v>2400000</v>
      </c>
      <c r="M97" s="30">
        <v>43964</v>
      </c>
      <c r="N97" s="80">
        <v>43966</v>
      </c>
      <c r="O97" s="80">
        <v>44210</v>
      </c>
      <c r="P97" s="80">
        <v>44210</v>
      </c>
      <c r="Q97" s="18"/>
      <c r="R97" s="79"/>
      <c r="S97" s="79"/>
      <c r="T97" s="8" t="s">
        <v>500</v>
      </c>
      <c r="U97" s="79" t="s">
        <v>499</v>
      </c>
      <c r="V97" s="80" t="s">
        <v>229</v>
      </c>
    </row>
    <row r="98" spans="1:22" ht="100.5" customHeight="1" x14ac:dyDescent="0.25">
      <c r="A98" s="79">
        <v>92</v>
      </c>
      <c r="B98" s="79">
        <v>2020</v>
      </c>
      <c r="C98" s="88" t="s">
        <v>338</v>
      </c>
      <c r="D98" s="3" t="s">
        <v>198</v>
      </c>
      <c r="E98" s="12">
        <v>7152073</v>
      </c>
      <c r="F98" s="79" t="s">
        <v>121</v>
      </c>
      <c r="G98" s="23" t="s">
        <v>207</v>
      </c>
      <c r="H98" s="88" t="s">
        <v>208</v>
      </c>
      <c r="I98" s="79" t="s">
        <v>176</v>
      </c>
      <c r="J98" s="92">
        <v>44000000</v>
      </c>
      <c r="K98" s="29">
        <f t="shared" si="8"/>
        <v>44000000</v>
      </c>
      <c r="L98" s="92">
        <f t="shared" si="10"/>
        <v>5500000</v>
      </c>
      <c r="M98" s="80">
        <v>43966</v>
      </c>
      <c r="N98" s="80">
        <v>43973</v>
      </c>
      <c r="O98" s="80">
        <v>44217</v>
      </c>
      <c r="P98" s="80">
        <v>44217</v>
      </c>
      <c r="Q98" s="18"/>
      <c r="R98" s="79"/>
      <c r="S98" s="79"/>
      <c r="T98" s="8" t="s">
        <v>500</v>
      </c>
      <c r="U98" s="79" t="s">
        <v>499</v>
      </c>
      <c r="V98" s="80" t="s">
        <v>229</v>
      </c>
    </row>
    <row r="99" spans="1:22" ht="100.5" customHeight="1" x14ac:dyDescent="0.25">
      <c r="A99" s="79">
        <v>93</v>
      </c>
      <c r="B99" s="79">
        <v>2020</v>
      </c>
      <c r="C99" s="88" t="s">
        <v>339</v>
      </c>
      <c r="D99" s="3" t="s">
        <v>191</v>
      </c>
      <c r="E99" s="12">
        <v>79618457</v>
      </c>
      <c r="F99" s="79" t="s">
        <v>119</v>
      </c>
      <c r="G99" s="23" t="s">
        <v>207</v>
      </c>
      <c r="H99" s="88" t="s">
        <v>208</v>
      </c>
      <c r="I99" s="79" t="s">
        <v>176</v>
      </c>
      <c r="J99" s="92">
        <v>19200000</v>
      </c>
      <c r="K99" s="29">
        <f t="shared" si="8"/>
        <v>19200000</v>
      </c>
      <c r="L99" s="92">
        <f t="shared" ref="L99:L104" si="11">+J99/8</f>
        <v>2400000</v>
      </c>
      <c r="M99" s="30">
        <v>43969</v>
      </c>
      <c r="N99" s="80">
        <v>43970</v>
      </c>
      <c r="O99" s="80">
        <v>44214</v>
      </c>
      <c r="P99" s="80">
        <v>44214</v>
      </c>
      <c r="Q99" s="18"/>
      <c r="R99" s="79"/>
      <c r="S99" s="79"/>
      <c r="T99" s="8" t="s">
        <v>500</v>
      </c>
      <c r="U99" s="79" t="s">
        <v>499</v>
      </c>
      <c r="V99" s="80" t="s">
        <v>229</v>
      </c>
    </row>
    <row r="100" spans="1:22" ht="100.5" customHeight="1" x14ac:dyDescent="0.25">
      <c r="A100" s="79">
        <v>94</v>
      </c>
      <c r="B100" s="79">
        <v>2020</v>
      </c>
      <c r="C100" s="88" t="s">
        <v>340</v>
      </c>
      <c r="D100" s="3" t="s">
        <v>193</v>
      </c>
      <c r="E100" s="12">
        <v>80024383</v>
      </c>
      <c r="F100" s="79" t="s">
        <v>192</v>
      </c>
      <c r="G100" s="23" t="s">
        <v>207</v>
      </c>
      <c r="H100" s="88" t="s">
        <v>208</v>
      </c>
      <c r="I100" s="79" t="s">
        <v>176</v>
      </c>
      <c r="J100" s="92">
        <v>52000000</v>
      </c>
      <c r="K100" s="29">
        <f t="shared" si="8"/>
        <v>52000000</v>
      </c>
      <c r="L100" s="92">
        <f>+J100/8</f>
        <v>6500000</v>
      </c>
      <c r="M100" s="30">
        <v>43969</v>
      </c>
      <c r="N100" s="80">
        <v>43970</v>
      </c>
      <c r="O100" s="80">
        <v>44214</v>
      </c>
      <c r="P100" s="80">
        <v>44214</v>
      </c>
      <c r="Q100" s="18"/>
      <c r="R100" s="79"/>
      <c r="S100" s="79"/>
      <c r="T100" s="79" t="s">
        <v>504</v>
      </c>
      <c r="U100" s="31" t="s">
        <v>503</v>
      </c>
      <c r="V100" s="80" t="s">
        <v>229</v>
      </c>
    </row>
    <row r="101" spans="1:22" ht="100.5" customHeight="1" x14ac:dyDescent="0.25">
      <c r="A101" s="79">
        <v>95</v>
      </c>
      <c r="B101" s="79">
        <v>2020</v>
      </c>
      <c r="C101" s="88" t="s">
        <v>341</v>
      </c>
      <c r="D101" s="3" t="s">
        <v>194</v>
      </c>
      <c r="E101" s="12" t="s">
        <v>195</v>
      </c>
      <c r="F101" s="79" t="s">
        <v>196</v>
      </c>
      <c r="G101" s="23" t="s">
        <v>207</v>
      </c>
      <c r="H101" s="88" t="s">
        <v>208</v>
      </c>
      <c r="I101" s="79" t="s">
        <v>176</v>
      </c>
      <c r="J101" s="92">
        <v>19200000</v>
      </c>
      <c r="K101" s="29">
        <f t="shared" si="8"/>
        <v>19200000</v>
      </c>
      <c r="L101" s="92">
        <f t="shared" si="11"/>
        <v>2400000</v>
      </c>
      <c r="M101" s="30">
        <v>43970</v>
      </c>
      <c r="N101" s="80">
        <v>43970</v>
      </c>
      <c r="O101" s="80">
        <v>44214</v>
      </c>
      <c r="P101" s="80">
        <v>44214</v>
      </c>
      <c r="Q101" s="18"/>
      <c r="R101" s="79"/>
      <c r="S101" s="79"/>
      <c r="T101" s="8" t="s">
        <v>500</v>
      </c>
      <c r="U101" s="65" t="s">
        <v>499</v>
      </c>
      <c r="V101" s="80" t="s">
        <v>229</v>
      </c>
    </row>
    <row r="102" spans="1:22" ht="100.5" customHeight="1" x14ac:dyDescent="0.25">
      <c r="A102" s="79">
        <v>96</v>
      </c>
      <c r="B102" s="79">
        <v>2020</v>
      </c>
      <c r="C102" s="79" t="s">
        <v>342</v>
      </c>
      <c r="D102" s="79" t="s">
        <v>201</v>
      </c>
      <c r="E102" s="12">
        <v>1024492629</v>
      </c>
      <c r="F102" s="79" t="s">
        <v>570</v>
      </c>
      <c r="G102" s="23" t="s">
        <v>207</v>
      </c>
      <c r="H102" s="88" t="s">
        <v>208</v>
      </c>
      <c r="I102" s="79" t="s">
        <v>176</v>
      </c>
      <c r="J102" s="92">
        <v>52000000</v>
      </c>
      <c r="K102" s="29">
        <f t="shared" si="8"/>
        <v>52000000</v>
      </c>
      <c r="L102" s="92">
        <f t="shared" si="11"/>
        <v>6500000</v>
      </c>
      <c r="M102" s="30">
        <v>43978</v>
      </c>
      <c r="N102" s="80">
        <v>43979</v>
      </c>
      <c r="O102" s="80">
        <v>44223</v>
      </c>
      <c r="P102" s="80">
        <v>44223</v>
      </c>
      <c r="Q102" s="18"/>
      <c r="R102" s="79"/>
      <c r="S102" s="79"/>
      <c r="T102" s="8" t="s">
        <v>500</v>
      </c>
      <c r="U102" s="79" t="s">
        <v>499</v>
      </c>
      <c r="V102" s="80" t="s">
        <v>229</v>
      </c>
    </row>
    <row r="103" spans="1:22" ht="100.5" customHeight="1" x14ac:dyDescent="0.25">
      <c r="A103" s="79">
        <v>97</v>
      </c>
      <c r="B103" s="79">
        <v>2020</v>
      </c>
      <c r="C103" s="79" t="s">
        <v>343</v>
      </c>
      <c r="D103" s="79" t="s">
        <v>349</v>
      </c>
      <c r="E103" s="12">
        <v>38610603</v>
      </c>
      <c r="F103" s="79" t="s">
        <v>202</v>
      </c>
      <c r="G103" s="23" t="s">
        <v>207</v>
      </c>
      <c r="H103" s="88" t="s">
        <v>208</v>
      </c>
      <c r="I103" s="79" t="s">
        <v>176</v>
      </c>
      <c r="J103" s="92">
        <v>52000000</v>
      </c>
      <c r="K103" s="29">
        <f t="shared" si="8"/>
        <v>52000000</v>
      </c>
      <c r="L103" s="92">
        <f t="shared" si="11"/>
        <v>6500000</v>
      </c>
      <c r="M103" s="30">
        <v>43978</v>
      </c>
      <c r="N103" s="80">
        <v>43979</v>
      </c>
      <c r="O103" s="80">
        <v>44223</v>
      </c>
      <c r="P103" s="80">
        <v>44223</v>
      </c>
      <c r="Q103" s="18"/>
      <c r="R103" s="79"/>
      <c r="S103" s="79"/>
      <c r="T103" s="8" t="s">
        <v>500</v>
      </c>
      <c r="U103" s="79" t="s">
        <v>499</v>
      </c>
      <c r="V103" s="80" t="s">
        <v>229</v>
      </c>
    </row>
    <row r="104" spans="1:22" ht="100.5" customHeight="1" x14ac:dyDescent="0.25">
      <c r="A104" s="79">
        <v>98</v>
      </c>
      <c r="B104" s="79">
        <v>2020</v>
      </c>
      <c r="C104" s="79" t="s">
        <v>344</v>
      </c>
      <c r="D104" s="79" t="s">
        <v>199</v>
      </c>
      <c r="E104" s="12">
        <v>77181797</v>
      </c>
      <c r="F104" s="79" t="s">
        <v>200</v>
      </c>
      <c r="G104" s="23" t="s">
        <v>207</v>
      </c>
      <c r="H104" s="88" t="s">
        <v>208</v>
      </c>
      <c r="I104" s="79" t="s">
        <v>176</v>
      </c>
      <c r="J104" s="92">
        <v>48000000</v>
      </c>
      <c r="K104" s="29">
        <f t="shared" si="8"/>
        <v>48000000</v>
      </c>
      <c r="L104" s="92">
        <f t="shared" si="11"/>
        <v>6000000</v>
      </c>
      <c r="M104" s="30">
        <v>43978</v>
      </c>
      <c r="N104" s="80">
        <v>43979</v>
      </c>
      <c r="O104" s="80">
        <v>44223</v>
      </c>
      <c r="P104" s="80">
        <v>44223</v>
      </c>
      <c r="Q104" s="18"/>
      <c r="R104" s="79"/>
      <c r="S104" s="79"/>
      <c r="T104" s="8" t="s">
        <v>500</v>
      </c>
      <c r="U104" s="79" t="s">
        <v>499</v>
      </c>
      <c r="V104" s="80" t="s">
        <v>229</v>
      </c>
    </row>
    <row r="105" spans="1:22" ht="100.5" customHeight="1" x14ac:dyDescent="0.25">
      <c r="A105" s="79">
        <v>99</v>
      </c>
      <c r="B105" s="79">
        <v>2020</v>
      </c>
      <c r="C105" s="79" t="s">
        <v>345</v>
      </c>
      <c r="D105" s="79" t="s">
        <v>203</v>
      </c>
      <c r="E105" s="12">
        <v>79547658</v>
      </c>
      <c r="F105" s="79" t="s">
        <v>204</v>
      </c>
      <c r="G105" s="23" t="s">
        <v>207</v>
      </c>
      <c r="H105" s="88" t="s">
        <v>208</v>
      </c>
      <c r="I105" s="79" t="s">
        <v>176</v>
      </c>
      <c r="J105" s="92">
        <v>19200000</v>
      </c>
      <c r="K105" s="29">
        <f t="shared" si="8"/>
        <v>19200000</v>
      </c>
      <c r="L105" s="92">
        <f>+J105/8</f>
        <v>2400000</v>
      </c>
      <c r="M105" s="30">
        <v>43979</v>
      </c>
      <c r="N105" s="80">
        <v>43983</v>
      </c>
      <c r="O105" s="80">
        <v>44227</v>
      </c>
      <c r="P105" s="80">
        <v>44227</v>
      </c>
      <c r="Q105" s="18"/>
      <c r="R105" s="79"/>
      <c r="S105" s="79"/>
      <c r="T105" s="8" t="s">
        <v>500</v>
      </c>
      <c r="U105" s="79" t="s">
        <v>499</v>
      </c>
      <c r="V105" s="80" t="s">
        <v>229</v>
      </c>
    </row>
    <row r="106" spans="1:22" s="1" customFormat="1" ht="100.5" customHeight="1" x14ac:dyDescent="0.25">
      <c r="A106" s="79">
        <v>100</v>
      </c>
      <c r="B106" s="79">
        <v>2020</v>
      </c>
      <c r="C106" s="79" t="s">
        <v>250</v>
      </c>
      <c r="D106" s="79" t="s">
        <v>240</v>
      </c>
      <c r="E106" s="12" t="s">
        <v>244</v>
      </c>
      <c r="F106" s="79" t="s">
        <v>223</v>
      </c>
      <c r="G106" s="23" t="s">
        <v>231</v>
      </c>
      <c r="H106" s="79" t="s">
        <v>236</v>
      </c>
      <c r="I106" s="79" t="s">
        <v>227</v>
      </c>
      <c r="J106" s="92">
        <v>1499000</v>
      </c>
      <c r="K106" s="29">
        <f t="shared" si="8"/>
        <v>1499000</v>
      </c>
      <c r="L106" s="92">
        <v>0</v>
      </c>
      <c r="M106" s="80">
        <v>43980</v>
      </c>
      <c r="N106" s="80">
        <v>43983</v>
      </c>
      <c r="O106" s="80">
        <v>44043</v>
      </c>
      <c r="P106" s="80">
        <v>44043</v>
      </c>
      <c r="Q106" s="18"/>
      <c r="R106" s="79"/>
      <c r="S106" s="79"/>
      <c r="T106" s="8" t="s">
        <v>500</v>
      </c>
      <c r="U106" s="79" t="s">
        <v>499</v>
      </c>
      <c r="V106" s="91" t="s">
        <v>478</v>
      </c>
    </row>
    <row r="107" spans="1:22" s="1" customFormat="1" ht="100.5" customHeight="1" x14ac:dyDescent="0.25">
      <c r="A107" s="79">
        <v>101</v>
      </c>
      <c r="B107" s="79">
        <v>2020</v>
      </c>
      <c r="C107" s="57" t="s">
        <v>251</v>
      </c>
      <c r="D107" s="79" t="s">
        <v>222</v>
      </c>
      <c r="E107" s="12" t="s">
        <v>235</v>
      </c>
      <c r="F107" s="79" t="s">
        <v>221</v>
      </c>
      <c r="G107" s="23" t="s">
        <v>231</v>
      </c>
      <c r="H107" s="79" t="s">
        <v>236</v>
      </c>
      <c r="I107" s="79" t="s">
        <v>227</v>
      </c>
      <c r="J107" s="92">
        <v>3670000</v>
      </c>
      <c r="K107" s="29">
        <f t="shared" si="8"/>
        <v>3670000</v>
      </c>
      <c r="L107" s="92">
        <v>0</v>
      </c>
      <c r="M107" s="80">
        <v>43980</v>
      </c>
      <c r="N107" s="80">
        <v>43983</v>
      </c>
      <c r="O107" s="80">
        <v>44043</v>
      </c>
      <c r="P107" s="80">
        <v>44043</v>
      </c>
      <c r="Q107" s="18"/>
      <c r="R107" s="79"/>
      <c r="S107" s="79"/>
      <c r="T107" s="8" t="s">
        <v>500</v>
      </c>
      <c r="U107" s="79" t="s">
        <v>499</v>
      </c>
      <c r="V107" s="91" t="s">
        <v>478</v>
      </c>
    </row>
    <row r="108" spans="1:22" s="1" customFormat="1" ht="100.5" customHeight="1" x14ac:dyDescent="0.25">
      <c r="A108" s="79">
        <v>102</v>
      </c>
      <c r="B108" s="79">
        <v>2020</v>
      </c>
      <c r="C108" s="79" t="s">
        <v>252</v>
      </c>
      <c r="D108" s="79" t="s">
        <v>219</v>
      </c>
      <c r="E108" s="12" t="s">
        <v>234</v>
      </c>
      <c r="F108" s="79" t="s">
        <v>220</v>
      </c>
      <c r="G108" s="23" t="s">
        <v>231</v>
      </c>
      <c r="H108" s="79" t="s">
        <v>232</v>
      </c>
      <c r="I108" s="79" t="s">
        <v>227</v>
      </c>
      <c r="J108" s="92">
        <v>12995001</v>
      </c>
      <c r="K108" s="29">
        <f t="shared" si="8"/>
        <v>12995001</v>
      </c>
      <c r="L108" s="92">
        <v>0</v>
      </c>
      <c r="M108" s="80">
        <v>43980</v>
      </c>
      <c r="N108" s="80">
        <v>43983</v>
      </c>
      <c r="O108" s="80">
        <v>44043</v>
      </c>
      <c r="P108" s="80">
        <v>44043</v>
      </c>
      <c r="Q108" s="18"/>
      <c r="R108" s="79"/>
      <c r="S108" s="79"/>
      <c r="T108" s="8" t="s">
        <v>500</v>
      </c>
      <c r="U108" s="79" t="s">
        <v>499</v>
      </c>
      <c r="V108" s="91" t="s">
        <v>478</v>
      </c>
    </row>
    <row r="109" spans="1:22" s="1" customFormat="1" ht="100.5" customHeight="1" x14ac:dyDescent="0.25">
      <c r="A109" s="79">
        <v>103</v>
      </c>
      <c r="B109" s="79">
        <v>2020</v>
      </c>
      <c r="C109" s="57" t="s">
        <v>253</v>
      </c>
      <c r="D109" s="79" t="s">
        <v>218</v>
      </c>
      <c r="E109" s="12" t="s">
        <v>234</v>
      </c>
      <c r="F109" s="79" t="s">
        <v>217</v>
      </c>
      <c r="G109" s="23" t="s">
        <v>231</v>
      </c>
      <c r="H109" s="79" t="s">
        <v>232</v>
      </c>
      <c r="I109" s="79" t="s">
        <v>227</v>
      </c>
      <c r="J109" s="92">
        <v>1925000</v>
      </c>
      <c r="K109" s="29">
        <f t="shared" si="8"/>
        <v>1925000</v>
      </c>
      <c r="L109" s="92">
        <v>0</v>
      </c>
      <c r="M109" s="80">
        <v>43980</v>
      </c>
      <c r="N109" s="80">
        <v>43983</v>
      </c>
      <c r="O109" s="80">
        <v>44043</v>
      </c>
      <c r="P109" s="80">
        <v>44043</v>
      </c>
      <c r="Q109" s="18"/>
      <c r="R109" s="79"/>
      <c r="S109" s="79"/>
      <c r="T109" s="8" t="s">
        <v>500</v>
      </c>
      <c r="U109" s="79" t="s">
        <v>499</v>
      </c>
      <c r="V109" s="91" t="s">
        <v>478</v>
      </c>
    </row>
    <row r="110" spans="1:22" s="1" customFormat="1" ht="100.5" customHeight="1" x14ac:dyDescent="0.25">
      <c r="A110" s="79">
        <v>104</v>
      </c>
      <c r="B110" s="79">
        <v>2020</v>
      </c>
      <c r="C110" s="79" t="s">
        <v>254</v>
      </c>
      <c r="D110" s="79" t="s">
        <v>243</v>
      </c>
      <c r="E110" s="12">
        <v>10125834</v>
      </c>
      <c r="F110" s="79" t="s">
        <v>216</v>
      </c>
      <c r="G110" s="23" t="s">
        <v>231</v>
      </c>
      <c r="H110" s="79" t="s">
        <v>236</v>
      </c>
      <c r="I110" s="79" t="s">
        <v>227</v>
      </c>
      <c r="J110" s="92">
        <v>2058500</v>
      </c>
      <c r="K110" s="29">
        <f t="shared" si="8"/>
        <v>2058500</v>
      </c>
      <c r="L110" s="92">
        <v>0</v>
      </c>
      <c r="M110" s="80">
        <v>43980</v>
      </c>
      <c r="N110" s="80">
        <v>43983</v>
      </c>
      <c r="O110" s="80">
        <v>44043</v>
      </c>
      <c r="P110" s="80">
        <v>44043</v>
      </c>
      <c r="Q110" s="18"/>
      <c r="R110" s="79"/>
      <c r="S110" s="79"/>
      <c r="T110" s="8" t="s">
        <v>500</v>
      </c>
      <c r="U110" s="79" t="s">
        <v>499</v>
      </c>
      <c r="V110" s="91" t="s">
        <v>478</v>
      </c>
    </row>
    <row r="111" spans="1:22" s="1" customFormat="1" ht="100.5" customHeight="1" x14ac:dyDescent="0.25">
      <c r="A111" s="79">
        <v>105</v>
      </c>
      <c r="B111" s="79">
        <v>2020</v>
      </c>
      <c r="C111" s="57" t="s">
        <v>255</v>
      </c>
      <c r="D111" s="79" t="s">
        <v>215</v>
      </c>
      <c r="E111" s="12" t="s">
        <v>237</v>
      </c>
      <c r="F111" s="122" t="s">
        <v>214</v>
      </c>
      <c r="G111" s="23" t="s">
        <v>231</v>
      </c>
      <c r="H111" s="79" t="s">
        <v>232</v>
      </c>
      <c r="I111" s="79" t="s">
        <v>227</v>
      </c>
      <c r="J111" s="92">
        <v>895001</v>
      </c>
      <c r="K111" s="29">
        <f t="shared" si="8"/>
        <v>895001</v>
      </c>
      <c r="L111" s="92">
        <v>0</v>
      </c>
      <c r="M111" s="80">
        <v>43980</v>
      </c>
      <c r="N111" s="80">
        <v>43980</v>
      </c>
      <c r="O111" s="80">
        <v>44043</v>
      </c>
      <c r="P111" s="80">
        <v>44043</v>
      </c>
      <c r="Q111" s="18"/>
      <c r="R111" s="79"/>
      <c r="S111" s="79"/>
      <c r="T111" s="8" t="s">
        <v>500</v>
      </c>
      <c r="U111" s="79" t="s">
        <v>499</v>
      </c>
      <c r="V111" s="91" t="s">
        <v>478</v>
      </c>
    </row>
    <row r="112" spans="1:22" s="1" customFormat="1" ht="100.5" customHeight="1" x14ac:dyDescent="0.25">
      <c r="A112" s="79">
        <v>106</v>
      </c>
      <c r="B112" s="79">
        <v>2020</v>
      </c>
      <c r="C112" s="88" t="s">
        <v>256</v>
      </c>
      <c r="D112" s="79" t="s">
        <v>212</v>
      </c>
      <c r="E112" s="12" t="s">
        <v>242</v>
      </c>
      <c r="F112" s="79" t="s">
        <v>213</v>
      </c>
      <c r="G112" s="23" t="s">
        <v>231</v>
      </c>
      <c r="H112" s="79" t="s">
        <v>232</v>
      </c>
      <c r="I112" s="79" t="s">
        <v>227</v>
      </c>
      <c r="J112" s="92">
        <v>1674358</v>
      </c>
      <c r="K112" s="29">
        <f t="shared" si="8"/>
        <v>1674358</v>
      </c>
      <c r="L112" s="92">
        <v>0</v>
      </c>
      <c r="M112" s="80">
        <v>43980</v>
      </c>
      <c r="N112" s="80">
        <v>43983</v>
      </c>
      <c r="O112" s="80">
        <v>44043</v>
      </c>
      <c r="P112" s="80">
        <v>44043</v>
      </c>
      <c r="Q112" s="18"/>
      <c r="R112" s="79"/>
      <c r="S112" s="79"/>
      <c r="T112" s="8" t="s">
        <v>500</v>
      </c>
      <c r="U112" s="79" t="s">
        <v>499</v>
      </c>
      <c r="V112" s="91" t="s">
        <v>478</v>
      </c>
    </row>
    <row r="113" spans="1:22" s="1" customFormat="1" ht="100.5" customHeight="1" x14ac:dyDescent="0.25">
      <c r="A113" s="79">
        <v>107</v>
      </c>
      <c r="B113" s="79">
        <v>2020</v>
      </c>
      <c r="C113" s="57" t="s">
        <v>257</v>
      </c>
      <c r="D113" s="79" t="s">
        <v>239</v>
      </c>
      <c r="E113" s="12" t="s">
        <v>241</v>
      </c>
      <c r="F113" s="79" t="s">
        <v>226</v>
      </c>
      <c r="G113" s="23" t="s">
        <v>231</v>
      </c>
      <c r="H113" s="79" t="s">
        <v>232</v>
      </c>
      <c r="I113" s="79" t="s">
        <v>227</v>
      </c>
      <c r="J113" s="92">
        <v>9812809</v>
      </c>
      <c r="K113" s="29">
        <f t="shared" si="8"/>
        <v>9812809</v>
      </c>
      <c r="L113" s="92">
        <v>0</v>
      </c>
      <c r="M113" s="80">
        <v>43980</v>
      </c>
      <c r="N113" s="80">
        <v>43983</v>
      </c>
      <c r="O113" s="80">
        <v>44043</v>
      </c>
      <c r="P113" s="80">
        <v>44043</v>
      </c>
      <c r="Q113" s="18"/>
      <c r="R113" s="79"/>
      <c r="S113" s="79"/>
      <c r="T113" s="8" t="s">
        <v>500</v>
      </c>
      <c r="U113" s="79" t="s">
        <v>499</v>
      </c>
      <c r="V113" s="91" t="s">
        <v>478</v>
      </c>
    </row>
    <row r="114" spans="1:22" s="1" customFormat="1" ht="100.5" customHeight="1" x14ac:dyDescent="0.25">
      <c r="A114" s="64">
        <v>108</v>
      </c>
      <c r="B114" s="64">
        <v>2020</v>
      </c>
      <c r="C114" s="79" t="s">
        <v>258</v>
      </c>
      <c r="D114" s="64" t="s">
        <v>225</v>
      </c>
      <c r="E114" s="20" t="s">
        <v>238</v>
      </c>
      <c r="F114" s="64" t="s">
        <v>224</v>
      </c>
      <c r="G114" s="74" t="s">
        <v>231</v>
      </c>
      <c r="H114" s="64" t="s">
        <v>232</v>
      </c>
      <c r="I114" s="64" t="s">
        <v>227</v>
      </c>
      <c r="J114" s="92">
        <v>625000</v>
      </c>
      <c r="K114" s="29">
        <f t="shared" si="8"/>
        <v>625000</v>
      </c>
      <c r="L114" s="66">
        <v>0</v>
      </c>
      <c r="M114" s="70">
        <v>43980</v>
      </c>
      <c r="N114" s="70">
        <v>43983</v>
      </c>
      <c r="O114" s="70">
        <v>44043</v>
      </c>
      <c r="P114" s="70">
        <v>44043</v>
      </c>
      <c r="Q114" s="89"/>
      <c r="R114" s="64"/>
      <c r="S114" s="64"/>
      <c r="T114" s="8" t="s">
        <v>500</v>
      </c>
      <c r="U114" s="79" t="s">
        <v>499</v>
      </c>
      <c r="V114" s="91" t="s">
        <v>478</v>
      </c>
    </row>
    <row r="115" spans="1:22" s="1" customFormat="1" ht="100.5" customHeight="1" x14ac:dyDescent="0.25">
      <c r="A115" s="79">
        <v>109</v>
      </c>
      <c r="B115" s="79">
        <v>2020</v>
      </c>
      <c r="C115" s="79" t="s">
        <v>366</v>
      </c>
      <c r="D115" s="79" t="s">
        <v>362</v>
      </c>
      <c r="E115" s="12" t="s">
        <v>353</v>
      </c>
      <c r="F115" s="79" t="s">
        <v>361</v>
      </c>
      <c r="G115" s="23" t="s">
        <v>352</v>
      </c>
      <c r="H115" s="88" t="s">
        <v>208</v>
      </c>
      <c r="I115" s="79" t="s">
        <v>363</v>
      </c>
      <c r="J115" s="92">
        <v>23434653</v>
      </c>
      <c r="K115" s="29">
        <f t="shared" si="8"/>
        <v>23434653</v>
      </c>
      <c r="L115" s="92">
        <v>0</v>
      </c>
      <c r="M115" s="80">
        <v>44002</v>
      </c>
      <c r="N115" s="30" t="s">
        <v>368</v>
      </c>
      <c r="O115" s="80">
        <v>44043</v>
      </c>
      <c r="P115" s="80">
        <v>44074</v>
      </c>
      <c r="Q115" s="18"/>
      <c r="R115" s="79" t="s">
        <v>577</v>
      </c>
      <c r="S115" s="79"/>
      <c r="T115" s="79" t="s">
        <v>483</v>
      </c>
      <c r="U115" s="31" t="s">
        <v>505</v>
      </c>
      <c r="V115" s="79" t="s">
        <v>478</v>
      </c>
    </row>
    <row r="116" spans="1:22" ht="100.5" customHeight="1" x14ac:dyDescent="0.25">
      <c r="A116" s="79">
        <v>110</v>
      </c>
      <c r="B116" s="79">
        <v>2020</v>
      </c>
      <c r="C116" s="79" t="s">
        <v>598</v>
      </c>
      <c r="D116" s="79" t="s">
        <v>351</v>
      </c>
      <c r="E116" s="12">
        <v>52917145</v>
      </c>
      <c r="F116" s="79" t="s">
        <v>202</v>
      </c>
      <c r="G116" s="23" t="s">
        <v>207</v>
      </c>
      <c r="H116" s="88" t="s">
        <v>208</v>
      </c>
      <c r="I116" s="79" t="s">
        <v>350</v>
      </c>
      <c r="J116" s="66">
        <v>35750000</v>
      </c>
      <c r="K116" s="29">
        <f t="shared" si="8"/>
        <v>35750000</v>
      </c>
      <c r="L116" s="92">
        <v>5500000</v>
      </c>
      <c r="M116" s="80">
        <v>44005</v>
      </c>
      <c r="N116" s="30">
        <v>44006</v>
      </c>
      <c r="O116" s="80">
        <v>44203</v>
      </c>
      <c r="P116" s="80">
        <v>44203</v>
      </c>
      <c r="Q116" s="18"/>
      <c r="R116" s="79"/>
      <c r="S116" s="79"/>
      <c r="T116" s="8" t="s">
        <v>500</v>
      </c>
      <c r="U116" s="79" t="s">
        <v>499</v>
      </c>
      <c r="V116" s="79" t="s">
        <v>229</v>
      </c>
    </row>
    <row r="117" spans="1:22" ht="100.5" customHeight="1" x14ac:dyDescent="0.25">
      <c r="A117" s="79">
        <v>111</v>
      </c>
      <c r="B117" s="79">
        <v>2020</v>
      </c>
      <c r="C117" s="79" t="s">
        <v>599</v>
      </c>
      <c r="D117" s="79" t="s">
        <v>356</v>
      </c>
      <c r="E117" s="12">
        <v>3172115</v>
      </c>
      <c r="F117" s="79" t="s">
        <v>355</v>
      </c>
      <c r="G117" s="23" t="s">
        <v>207</v>
      </c>
      <c r="H117" s="88" t="s">
        <v>208</v>
      </c>
      <c r="I117" s="79" t="s">
        <v>350</v>
      </c>
      <c r="J117" s="92">
        <v>42705000</v>
      </c>
      <c r="K117" s="29">
        <f t="shared" si="8"/>
        <v>42705000</v>
      </c>
      <c r="L117" s="92">
        <v>6570000</v>
      </c>
      <c r="M117" s="30">
        <v>44007</v>
      </c>
      <c r="N117" s="80">
        <v>44008</v>
      </c>
      <c r="O117" s="80">
        <v>44205</v>
      </c>
      <c r="P117" s="80">
        <v>44205</v>
      </c>
      <c r="Q117" s="18"/>
      <c r="R117" s="79"/>
      <c r="S117" s="79"/>
      <c r="T117" s="8" t="s">
        <v>500</v>
      </c>
      <c r="U117" s="79" t="s">
        <v>499</v>
      </c>
      <c r="V117" s="79" t="s">
        <v>229</v>
      </c>
    </row>
    <row r="118" spans="1:22" ht="100.5" customHeight="1" x14ac:dyDescent="0.25">
      <c r="A118" s="79">
        <v>112</v>
      </c>
      <c r="B118" s="79">
        <v>2020</v>
      </c>
      <c r="C118" s="79" t="s">
        <v>600</v>
      </c>
      <c r="D118" s="79" t="s">
        <v>357</v>
      </c>
      <c r="E118" s="12">
        <v>80187039</v>
      </c>
      <c r="F118" s="79" t="s">
        <v>358</v>
      </c>
      <c r="G118" s="23" t="s">
        <v>207</v>
      </c>
      <c r="H118" s="88" t="s">
        <v>208</v>
      </c>
      <c r="I118" s="79" t="s">
        <v>359</v>
      </c>
      <c r="J118" s="92">
        <v>30000000</v>
      </c>
      <c r="K118" s="29">
        <f t="shared" si="8"/>
        <v>36000000</v>
      </c>
      <c r="L118" s="92">
        <f>+J118/5</f>
        <v>6000000</v>
      </c>
      <c r="M118" s="30">
        <v>44007</v>
      </c>
      <c r="N118" s="80">
        <v>44009</v>
      </c>
      <c r="O118" s="80">
        <v>44161</v>
      </c>
      <c r="P118" s="80">
        <v>44191</v>
      </c>
      <c r="Q118" s="18">
        <v>6000000</v>
      </c>
      <c r="R118" s="79" t="s">
        <v>577</v>
      </c>
      <c r="S118" s="79"/>
      <c r="T118" s="8" t="s">
        <v>500</v>
      </c>
      <c r="U118" s="79" t="s">
        <v>499</v>
      </c>
      <c r="V118" s="79" t="s">
        <v>229</v>
      </c>
    </row>
    <row r="119" spans="1:22" ht="100.5" customHeight="1" x14ac:dyDescent="0.25">
      <c r="A119" s="79">
        <v>113</v>
      </c>
      <c r="B119" s="79">
        <v>2020</v>
      </c>
      <c r="C119" s="88" t="s">
        <v>601</v>
      </c>
      <c r="D119" s="88" t="s">
        <v>371</v>
      </c>
      <c r="E119" s="12">
        <v>71335116</v>
      </c>
      <c r="F119" s="79" t="s">
        <v>54</v>
      </c>
      <c r="G119" s="23" t="s">
        <v>207</v>
      </c>
      <c r="H119" s="88" t="s">
        <v>208</v>
      </c>
      <c r="I119" s="79" t="s">
        <v>176</v>
      </c>
      <c r="J119" s="92">
        <v>48000000</v>
      </c>
      <c r="K119" s="29">
        <f t="shared" si="8"/>
        <v>48000000</v>
      </c>
      <c r="L119" s="92">
        <v>6000000</v>
      </c>
      <c r="M119" s="30">
        <v>44007</v>
      </c>
      <c r="N119" s="32">
        <v>44016</v>
      </c>
      <c r="O119" s="32">
        <v>44258</v>
      </c>
      <c r="P119" s="34">
        <v>44258</v>
      </c>
      <c r="Q119" s="18"/>
      <c r="R119" s="79"/>
      <c r="S119" s="79"/>
      <c r="T119" s="8" t="s">
        <v>500</v>
      </c>
      <c r="U119" s="79" t="s">
        <v>499</v>
      </c>
      <c r="V119" s="79" t="s">
        <v>229</v>
      </c>
    </row>
    <row r="120" spans="1:22" ht="100.5" customHeight="1" x14ac:dyDescent="0.25">
      <c r="A120" s="79">
        <v>114</v>
      </c>
      <c r="B120" s="79">
        <v>2020</v>
      </c>
      <c r="C120" s="79" t="s">
        <v>602</v>
      </c>
      <c r="D120" s="79" t="s">
        <v>373</v>
      </c>
      <c r="E120" s="12">
        <v>79785438</v>
      </c>
      <c r="F120" s="79" t="s">
        <v>372</v>
      </c>
      <c r="G120" s="23" t="s">
        <v>207</v>
      </c>
      <c r="H120" s="88" t="s">
        <v>208</v>
      </c>
      <c r="I120" s="79" t="s">
        <v>350</v>
      </c>
      <c r="J120" s="92">
        <v>42250000</v>
      </c>
      <c r="K120" s="29">
        <f t="shared" si="8"/>
        <v>42250000</v>
      </c>
      <c r="L120" s="92">
        <v>6500000</v>
      </c>
      <c r="M120" s="30">
        <v>44007</v>
      </c>
      <c r="N120" s="32">
        <v>44016</v>
      </c>
      <c r="O120" s="32">
        <v>44214</v>
      </c>
      <c r="P120" s="34">
        <v>44214</v>
      </c>
      <c r="Q120" s="18"/>
      <c r="R120" s="79"/>
      <c r="S120" s="79"/>
      <c r="T120" s="79" t="s">
        <v>504</v>
      </c>
      <c r="U120" s="31" t="s">
        <v>503</v>
      </c>
      <c r="V120" s="79" t="s">
        <v>229</v>
      </c>
    </row>
    <row r="121" spans="1:22" s="1" customFormat="1" ht="100.5" customHeight="1" x14ac:dyDescent="0.25">
      <c r="A121" s="79">
        <v>115</v>
      </c>
      <c r="B121" s="79">
        <v>2020</v>
      </c>
      <c r="C121" s="88" t="s">
        <v>603</v>
      </c>
      <c r="D121" s="88" t="s">
        <v>354</v>
      </c>
      <c r="E121" s="11" t="s">
        <v>725</v>
      </c>
      <c r="F121" s="79" t="s">
        <v>367</v>
      </c>
      <c r="G121" s="23" t="s">
        <v>207</v>
      </c>
      <c r="H121" s="79" t="s">
        <v>236</v>
      </c>
      <c r="I121" s="79" t="s">
        <v>168</v>
      </c>
      <c r="J121" s="29">
        <v>24000000</v>
      </c>
      <c r="K121" s="29">
        <f t="shared" si="8"/>
        <v>24000000</v>
      </c>
      <c r="L121" s="92">
        <v>0</v>
      </c>
      <c r="M121" s="30">
        <v>44007</v>
      </c>
      <c r="N121" s="30">
        <v>44012</v>
      </c>
      <c r="O121" s="80">
        <v>44072</v>
      </c>
      <c r="P121" s="80">
        <v>44092</v>
      </c>
      <c r="Q121" s="18"/>
      <c r="R121" s="79" t="s">
        <v>581</v>
      </c>
      <c r="S121" s="79"/>
      <c r="T121" s="79" t="s">
        <v>483</v>
      </c>
      <c r="U121" s="31" t="s">
        <v>505</v>
      </c>
      <c r="V121" s="79" t="s">
        <v>726</v>
      </c>
    </row>
    <row r="122" spans="1:22" ht="100.5" customHeight="1" x14ac:dyDescent="0.25">
      <c r="A122" s="79">
        <v>116</v>
      </c>
      <c r="B122" s="79">
        <v>2020</v>
      </c>
      <c r="C122" s="79" t="s">
        <v>604</v>
      </c>
      <c r="D122" s="88" t="s">
        <v>416</v>
      </c>
      <c r="E122" s="11">
        <v>79428468</v>
      </c>
      <c r="F122" s="11" t="s">
        <v>370</v>
      </c>
      <c r="G122" s="23" t="s">
        <v>207</v>
      </c>
      <c r="H122" s="88" t="s">
        <v>208</v>
      </c>
      <c r="I122" s="79" t="s">
        <v>350</v>
      </c>
      <c r="J122" s="29">
        <v>15600000</v>
      </c>
      <c r="K122" s="29">
        <f t="shared" si="8"/>
        <v>15600000</v>
      </c>
      <c r="L122" s="21">
        <v>2400000</v>
      </c>
      <c r="M122" s="30">
        <v>44008</v>
      </c>
      <c r="N122" s="30">
        <v>44014</v>
      </c>
      <c r="O122" s="32">
        <v>44213</v>
      </c>
      <c r="P122" s="34">
        <v>44213</v>
      </c>
      <c r="Q122" s="11"/>
      <c r="R122" s="11"/>
      <c r="S122" s="11"/>
      <c r="T122" s="8" t="s">
        <v>500</v>
      </c>
      <c r="U122" s="79" t="s">
        <v>499</v>
      </c>
      <c r="V122" s="79" t="s">
        <v>229</v>
      </c>
    </row>
    <row r="123" spans="1:22" ht="100.5" customHeight="1" x14ac:dyDescent="0.25">
      <c r="A123" s="79">
        <v>117</v>
      </c>
      <c r="B123" s="79">
        <v>2020</v>
      </c>
      <c r="C123" s="79" t="s">
        <v>605</v>
      </c>
      <c r="D123" s="79" t="s">
        <v>369</v>
      </c>
      <c r="E123" s="11">
        <v>52440079</v>
      </c>
      <c r="F123" s="79" t="s">
        <v>374</v>
      </c>
      <c r="G123" s="23" t="s">
        <v>207</v>
      </c>
      <c r="H123" s="88" t="s">
        <v>208</v>
      </c>
      <c r="I123" s="79" t="s">
        <v>350</v>
      </c>
      <c r="J123" s="92">
        <v>42705000</v>
      </c>
      <c r="K123" s="29">
        <f t="shared" ref="K123" si="12">+J123+Q123</f>
        <v>42705000</v>
      </c>
      <c r="L123" s="92">
        <v>6570000</v>
      </c>
      <c r="M123" s="80">
        <v>44008</v>
      </c>
      <c r="N123" s="80">
        <v>44012</v>
      </c>
      <c r="O123" s="80">
        <v>44209</v>
      </c>
      <c r="P123" s="80">
        <v>44209</v>
      </c>
      <c r="Q123" s="18"/>
      <c r="R123" s="79"/>
      <c r="S123" s="79"/>
      <c r="T123" s="8" t="s">
        <v>500</v>
      </c>
      <c r="U123" s="79" t="s">
        <v>499</v>
      </c>
      <c r="V123" s="79" t="s">
        <v>229</v>
      </c>
    </row>
    <row r="124" spans="1:22" ht="100.5" customHeight="1" x14ac:dyDescent="0.25">
      <c r="A124" s="79">
        <v>118</v>
      </c>
      <c r="B124" s="79">
        <v>2020</v>
      </c>
      <c r="C124" s="88" t="s">
        <v>606</v>
      </c>
      <c r="D124" s="79" t="s">
        <v>378</v>
      </c>
      <c r="E124" s="12">
        <v>52712843</v>
      </c>
      <c r="F124" s="79" t="s">
        <v>75</v>
      </c>
      <c r="G124" s="23" t="s">
        <v>207</v>
      </c>
      <c r="H124" s="88" t="s">
        <v>208</v>
      </c>
      <c r="I124" s="79" t="s">
        <v>350</v>
      </c>
      <c r="J124" s="92">
        <v>15600000</v>
      </c>
      <c r="K124" s="35">
        <v>15600000</v>
      </c>
      <c r="L124" s="35">
        <v>2400000</v>
      </c>
      <c r="M124" s="80">
        <v>44008</v>
      </c>
      <c r="N124" s="32">
        <v>44014</v>
      </c>
      <c r="O124" s="32">
        <v>44213</v>
      </c>
      <c r="P124" s="34">
        <v>44213</v>
      </c>
      <c r="Q124" s="18"/>
      <c r="R124" s="79"/>
      <c r="S124" s="79"/>
      <c r="T124" s="8" t="s">
        <v>500</v>
      </c>
      <c r="U124" s="79" t="s">
        <v>499</v>
      </c>
      <c r="V124" s="79" t="s">
        <v>229</v>
      </c>
    </row>
    <row r="125" spans="1:22" ht="100.5" customHeight="1" x14ac:dyDescent="0.25">
      <c r="A125" s="79">
        <v>119</v>
      </c>
      <c r="B125" s="79">
        <v>2020</v>
      </c>
      <c r="C125" s="88" t="s">
        <v>607</v>
      </c>
      <c r="D125" s="79" t="s">
        <v>379</v>
      </c>
      <c r="E125" s="12">
        <v>1014186649</v>
      </c>
      <c r="F125" s="79" t="s">
        <v>75</v>
      </c>
      <c r="G125" s="23" t="s">
        <v>207</v>
      </c>
      <c r="H125" s="88" t="s">
        <v>208</v>
      </c>
      <c r="I125" s="79" t="s">
        <v>350</v>
      </c>
      <c r="J125" s="92">
        <v>15600000</v>
      </c>
      <c r="K125" s="35">
        <v>15600000</v>
      </c>
      <c r="L125" s="35">
        <v>2400000</v>
      </c>
      <c r="M125" s="80">
        <v>44009</v>
      </c>
      <c r="N125" s="32">
        <v>44016</v>
      </c>
      <c r="O125" s="32">
        <v>44215</v>
      </c>
      <c r="P125" s="34">
        <v>44215</v>
      </c>
      <c r="Q125" s="18"/>
      <c r="R125" s="79"/>
      <c r="S125" s="79"/>
      <c r="T125" s="8" t="s">
        <v>500</v>
      </c>
      <c r="U125" s="79" t="s">
        <v>499</v>
      </c>
      <c r="V125" s="79" t="s">
        <v>229</v>
      </c>
    </row>
    <row r="126" spans="1:22" ht="100.5" customHeight="1" x14ac:dyDescent="0.25">
      <c r="A126" s="79">
        <v>120</v>
      </c>
      <c r="B126" s="79">
        <v>2020</v>
      </c>
      <c r="C126" s="88" t="s">
        <v>608</v>
      </c>
      <c r="D126" s="79" t="s">
        <v>380</v>
      </c>
      <c r="E126" s="12">
        <v>80271364</v>
      </c>
      <c r="F126" s="79" t="s">
        <v>119</v>
      </c>
      <c r="G126" s="23" t="s">
        <v>207</v>
      </c>
      <c r="H126" s="88" t="s">
        <v>208</v>
      </c>
      <c r="I126" s="79" t="s">
        <v>350</v>
      </c>
      <c r="J126" s="92">
        <v>15600000</v>
      </c>
      <c r="K126" s="35">
        <v>15600000</v>
      </c>
      <c r="L126" s="35">
        <v>2400000</v>
      </c>
      <c r="M126" s="30">
        <v>44014</v>
      </c>
      <c r="N126" s="32">
        <v>44018</v>
      </c>
      <c r="O126" s="80">
        <v>44216</v>
      </c>
      <c r="P126" s="91">
        <v>44216</v>
      </c>
      <c r="Q126" s="18"/>
      <c r="R126" s="79"/>
      <c r="S126" s="79"/>
      <c r="T126" s="8" t="s">
        <v>500</v>
      </c>
      <c r="U126" s="79" t="s">
        <v>499</v>
      </c>
      <c r="V126" s="79" t="s">
        <v>229</v>
      </c>
    </row>
    <row r="127" spans="1:22" ht="100.5" customHeight="1" x14ac:dyDescent="0.25">
      <c r="A127" s="79">
        <v>121</v>
      </c>
      <c r="B127" s="79">
        <v>2020</v>
      </c>
      <c r="C127" s="88" t="s">
        <v>609</v>
      </c>
      <c r="D127" s="79" t="s">
        <v>381</v>
      </c>
      <c r="E127" s="12">
        <v>1032402464</v>
      </c>
      <c r="F127" s="79" t="s">
        <v>119</v>
      </c>
      <c r="G127" s="23" t="s">
        <v>207</v>
      </c>
      <c r="H127" s="88" t="s">
        <v>208</v>
      </c>
      <c r="I127" s="79" t="s">
        <v>350</v>
      </c>
      <c r="J127" s="92">
        <v>15600000</v>
      </c>
      <c r="K127" s="35">
        <v>15600000</v>
      </c>
      <c r="L127" s="35">
        <v>2400000</v>
      </c>
      <c r="M127" s="30">
        <v>44014</v>
      </c>
      <c r="N127" s="32">
        <v>44018</v>
      </c>
      <c r="O127" s="80">
        <v>44216</v>
      </c>
      <c r="P127" s="91">
        <v>44216</v>
      </c>
      <c r="Q127" s="18"/>
      <c r="R127" s="79"/>
      <c r="S127" s="79"/>
      <c r="T127" s="8" t="s">
        <v>500</v>
      </c>
      <c r="U127" s="79" t="s">
        <v>499</v>
      </c>
      <c r="V127" s="79" t="s">
        <v>229</v>
      </c>
    </row>
    <row r="128" spans="1:22" ht="100.5" customHeight="1" x14ac:dyDescent="0.25">
      <c r="A128" s="79">
        <v>122</v>
      </c>
      <c r="B128" s="79">
        <v>2020</v>
      </c>
      <c r="C128" s="88" t="s">
        <v>610</v>
      </c>
      <c r="D128" s="3" t="s">
        <v>49</v>
      </c>
      <c r="E128" s="13">
        <v>52904331</v>
      </c>
      <c r="F128" s="79" t="s">
        <v>375</v>
      </c>
      <c r="G128" s="23" t="s">
        <v>207</v>
      </c>
      <c r="H128" s="88" t="s">
        <v>208</v>
      </c>
      <c r="I128" s="79" t="s">
        <v>350</v>
      </c>
      <c r="J128" s="92">
        <v>32500000</v>
      </c>
      <c r="K128" s="29">
        <f t="shared" si="8"/>
        <v>32500000</v>
      </c>
      <c r="L128" s="92">
        <f>+J128/5</f>
        <v>6500000</v>
      </c>
      <c r="M128" s="30">
        <v>44012</v>
      </c>
      <c r="N128" s="30">
        <v>44015</v>
      </c>
      <c r="O128" s="80">
        <v>44213</v>
      </c>
      <c r="P128" s="80">
        <v>44213</v>
      </c>
      <c r="Q128" s="18"/>
      <c r="R128" s="79"/>
      <c r="S128" s="79"/>
      <c r="T128" s="8" t="s">
        <v>500</v>
      </c>
      <c r="U128" s="79" t="s">
        <v>499</v>
      </c>
      <c r="V128" s="79" t="s">
        <v>229</v>
      </c>
    </row>
    <row r="129" spans="1:22" ht="100.5" customHeight="1" x14ac:dyDescent="0.25">
      <c r="A129" s="79">
        <v>123</v>
      </c>
      <c r="B129" s="79">
        <v>2020</v>
      </c>
      <c r="C129" s="56" t="s">
        <v>611</v>
      </c>
      <c r="D129" s="3" t="s">
        <v>94</v>
      </c>
      <c r="E129" s="13">
        <v>1118544917</v>
      </c>
      <c r="F129" s="79" t="s">
        <v>376</v>
      </c>
      <c r="G129" s="23" t="s">
        <v>207</v>
      </c>
      <c r="H129" s="88" t="s">
        <v>208</v>
      </c>
      <c r="I129" s="79" t="s">
        <v>350</v>
      </c>
      <c r="J129" s="92">
        <v>32500000</v>
      </c>
      <c r="K129" s="29">
        <f t="shared" ref="K129:K194" si="13">+J129+Q129</f>
        <v>32500000</v>
      </c>
      <c r="L129" s="92">
        <f>+J129/5</f>
        <v>6500000</v>
      </c>
      <c r="M129" s="30">
        <v>44012</v>
      </c>
      <c r="N129" s="30">
        <v>44015</v>
      </c>
      <c r="O129" s="80">
        <v>44213</v>
      </c>
      <c r="P129" s="80">
        <v>44213</v>
      </c>
      <c r="Q129" s="18"/>
      <c r="R129" s="79"/>
      <c r="S129" s="79"/>
      <c r="T129" s="8" t="s">
        <v>500</v>
      </c>
      <c r="U129" s="79" t="s">
        <v>499</v>
      </c>
      <c r="V129" s="79" t="s">
        <v>229</v>
      </c>
    </row>
    <row r="130" spans="1:22" ht="100.5" customHeight="1" x14ac:dyDescent="0.25">
      <c r="A130" s="79">
        <v>124</v>
      </c>
      <c r="B130" s="79">
        <v>2020</v>
      </c>
      <c r="C130" s="88" t="s">
        <v>612</v>
      </c>
      <c r="D130" s="79" t="s">
        <v>477</v>
      </c>
      <c r="E130" s="12">
        <v>52330645</v>
      </c>
      <c r="F130" s="79" t="s">
        <v>377</v>
      </c>
      <c r="G130" s="23" t="s">
        <v>207</v>
      </c>
      <c r="H130" s="88" t="s">
        <v>208</v>
      </c>
      <c r="I130" s="79" t="s">
        <v>350</v>
      </c>
      <c r="J130" s="92">
        <v>39000000</v>
      </c>
      <c r="K130" s="29">
        <f t="shared" si="13"/>
        <v>39000000</v>
      </c>
      <c r="L130" s="92">
        <f>+J130/6.5</f>
        <v>6000000</v>
      </c>
      <c r="M130" s="30">
        <v>44012</v>
      </c>
      <c r="N130" s="30">
        <v>44018</v>
      </c>
      <c r="O130" s="80">
        <v>44216</v>
      </c>
      <c r="P130" s="80">
        <v>44216</v>
      </c>
      <c r="Q130" s="18"/>
      <c r="R130" s="79"/>
      <c r="S130" s="79"/>
      <c r="T130" s="8" t="s">
        <v>500</v>
      </c>
      <c r="U130" s="79" t="s">
        <v>499</v>
      </c>
      <c r="V130" s="79" t="s">
        <v>229</v>
      </c>
    </row>
    <row r="131" spans="1:22" ht="100.5" customHeight="1" x14ac:dyDescent="0.25">
      <c r="A131" s="79">
        <v>125</v>
      </c>
      <c r="B131" s="79">
        <v>2020</v>
      </c>
      <c r="C131" s="79" t="s">
        <v>613</v>
      </c>
      <c r="D131" s="79" t="s">
        <v>383</v>
      </c>
      <c r="E131" s="13">
        <v>79500568</v>
      </c>
      <c r="F131" s="79" t="s">
        <v>119</v>
      </c>
      <c r="G131" s="23" t="s">
        <v>207</v>
      </c>
      <c r="H131" s="88" t="s">
        <v>208</v>
      </c>
      <c r="I131" s="79" t="s">
        <v>350</v>
      </c>
      <c r="J131" s="92">
        <v>15600000</v>
      </c>
      <c r="K131" s="29">
        <f t="shared" si="13"/>
        <v>15600000</v>
      </c>
      <c r="L131" s="92">
        <v>2400000</v>
      </c>
      <c r="M131" s="80">
        <v>44016</v>
      </c>
      <c r="N131" s="32">
        <v>44020</v>
      </c>
      <c r="O131" s="80">
        <v>44216</v>
      </c>
      <c r="P131" s="91">
        <v>44216</v>
      </c>
      <c r="Q131" s="79"/>
      <c r="R131" s="79"/>
      <c r="S131" s="79"/>
      <c r="T131" s="8" t="s">
        <v>500</v>
      </c>
      <c r="U131" s="79" t="s">
        <v>499</v>
      </c>
      <c r="V131" s="79" t="s">
        <v>229</v>
      </c>
    </row>
    <row r="132" spans="1:22" ht="100.5" customHeight="1" x14ac:dyDescent="0.25">
      <c r="A132" s="79">
        <v>126</v>
      </c>
      <c r="B132" s="79">
        <v>2020</v>
      </c>
      <c r="C132" s="79" t="s">
        <v>614</v>
      </c>
      <c r="D132" s="79" t="s">
        <v>391</v>
      </c>
      <c r="E132" s="79">
        <v>1014198118</v>
      </c>
      <c r="F132" s="79" t="s">
        <v>117</v>
      </c>
      <c r="G132" s="23" t="s">
        <v>207</v>
      </c>
      <c r="H132" s="88" t="s">
        <v>208</v>
      </c>
      <c r="I132" s="79" t="s">
        <v>350</v>
      </c>
      <c r="J132" s="92">
        <v>15600000</v>
      </c>
      <c r="K132" s="29">
        <f t="shared" si="13"/>
        <v>15600000</v>
      </c>
      <c r="L132" s="92">
        <v>2400000</v>
      </c>
      <c r="M132" s="80">
        <v>44020</v>
      </c>
      <c r="N132" s="32">
        <v>44020</v>
      </c>
      <c r="O132" s="80">
        <v>44218</v>
      </c>
      <c r="P132" s="80">
        <v>44218</v>
      </c>
      <c r="Q132" s="79"/>
      <c r="R132" s="79"/>
      <c r="S132" s="79"/>
      <c r="T132" s="8" t="s">
        <v>500</v>
      </c>
      <c r="U132" s="79" t="s">
        <v>499</v>
      </c>
      <c r="V132" s="79" t="s">
        <v>229</v>
      </c>
    </row>
    <row r="133" spans="1:22" ht="100.5" customHeight="1" x14ac:dyDescent="0.25">
      <c r="A133" s="79">
        <v>127</v>
      </c>
      <c r="B133" s="79">
        <v>2020</v>
      </c>
      <c r="C133" s="79" t="s">
        <v>615</v>
      </c>
      <c r="D133" s="79" t="s">
        <v>382</v>
      </c>
      <c r="E133" s="12">
        <v>79697105</v>
      </c>
      <c r="F133" s="79" t="s">
        <v>127</v>
      </c>
      <c r="G133" s="23" t="s">
        <v>207</v>
      </c>
      <c r="H133" s="88" t="s">
        <v>208</v>
      </c>
      <c r="I133" s="79" t="s">
        <v>350</v>
      </c>
      <c r="J133" s="92">
        <v>26000000</v>
      </c>
      <c r="K133" s="29">
        <f t="shared" si="13"/>
        <v>26000000</v>
      </c>
      <c r="L133" s="92">
        <v>4000000</v>
      </c>
      <c r="M133" s="80">
        <v>44014</v>
      </c>
      <c r="N133" s="32">
        <v>44020</v>
      </c>
      <c r="O133" s="80">
        <v>44218</v>
      </c>
      <c r="P133" s="80">
        <v>44218</v>
      </c>
      <c r="Q133" s="18"/>
      <c r="R133" s="79"/>
      <c r="S133" s="79"/>
      <c r="T133" s="8" t="s">
        <v>500</v>
      </c>
      <c r="U133" s="79" t="s">
        <v>499</v>
      </c>
      <c r="V133" s="79" t="s">
        <v>229</v>
      </c>
    </row>
    <row r="134" spans="1:22" ht="100.5" customHeight="1" x14ac:dyDescent="0.25">
      <c r="A134" s="79">
        <v>128</v>
      </c>
      <c r="B134" s="79">
        <v>2020</v>
      </c>
      <c r="C134" s="79" t="s">
        <v>616</v>
      </c>
      <c r="D134" s="79" t="s">
        <v>418</v>
      </c>
      <c r="E134" s="12">
        <v>1033748607</v>
      </c>
      <c r="F134" s="79" t="s">
        <v>384</v>
      </c>
      <c r="G134" s="23" t="s">
        <v>207</v>
      </c>
      <c r="H134" s="88" t="s">
        <v>208</v>
      </c>
      <c r="I134" s="79" t="s">
        <v>350</v>
      </c>
      <c r="J134" s="92">
        <v>32500000</v>
      </c>
      <c r="K134" s="29">
        <f t="shared" si="13"/>
        <v>32500000</v>
      </c>
      <c r="L134" s="92">
        <v>5000000</v>
      </c>
      <c r="M134" s="80">
        <v>44014</v>
      </c>
      <c r="N134" s="32">
        <v>44020</v>
      </c>
      <c r="O134" s="80">
        <v>44218</v>
      </c>
      <c r="P134" s="80">
        <v>44218</v>
      </c>
      <c r="Q134" s="18"/>
      <c r="R134" s="79"/>
      <c r="S134" s="79"/>
      <c r="T134" s="8" t="s">
        <v>500</v>
      </c>
      <c r="U134" s="79" t="s">
        <v>499</v>
      </c>
      <c r="V134" s="79" t="s">
        <v>229</v>
      </c>
    </row>
    <row r="135" spans="1:22" s="1" customFormat="1" ht="100.5" customHeight="1" x14ac:dyDescent="0.25">
      <c r="A135" s="79">
        <v>129</v>
      </c>
      <c r="B135" s="79">
        <v>2020</v>
      </c>
      <c r="C135" s="79" t="s">
        <v>617</v>
      </c>
      <c r="D135" s="79" t="s">
        <v>429</v>
      </c>
      <c r="E135" s="12">
        <v>890900943</v>
      </c>
      <c r="F135" s="79" t="s">
        <v>430</v>
      </c>
      <c r="G135" s="23" t="s">
        <v>231</v>
      </c>
      <c r="H135" s="88" t="s">
        <v>516</v>
      </c>
      <c r="I135" s="79" t="s">
        <v>471</v>
      </c>
      <c r="J135" s="29">
        <v>7686000</v>
      </c>
      <c r="K135" s="29">
        <f t="shared" si="13"/>
        <v>7686000</v>
      </c>
      <c r="L135" s="92">
        <v>0</v>
      </c>
      <c r="M135" s="80">
        <v>44014</v>
      </c>
      <c r="N135" s="80">
        <v>44013</v>
      </c>
      <c r="O135" s="80">
        <v>44044</v>
      </c>
      <c r="P135" s="80">
        <v>44044</v>
      </c>
      <c r="Q135" s="18"/>
      <c r="R135" s="79"/>
      <c r="S135" s="79"/>
      <c r="T135" s="79" t="s">
        <v>511</v>
      </c>
      <c r="U135" s="45" t="s">
        <v>515</v>
      </c>
      <c r="V135" s="79" t="s">
        <v>478</v>
      </c>
    </row>
    <row r="136" spans="1:22" ht="100.5" customHeight="1" x14ac:dyDescent="0.25">
      <c r="A136" s="79">
        <v>130</v>
      </c>
      <c r="B136" s="79">
        <v>2020</v>
      </c>
      <c r="C136" s="79" t="s">
        <v>618</v>
      </c>
      <c r="D136" s="102" t="s">
        <v>419</v>
      </c>
      <c r="E136" s="12">
        <v>53141135</v>
      </c>
      <c r="F136" s="79" t="s">
        <v>385</v>
      </c>
      <c r="G136" s="23" t="s">
        <v>207</v>
      </c>
      <c r="H136" s="88" t="s">
        <v>208</v>
      </c>
      <c r="I136" s="79" t="s">
        <v>350</v>
      </c>
      <c r="J136" s="92">
        <v>42250000</v>
      </c>
      <c r="K136" s="29">
        <f t="shared" si="13"/>
        <v>42250000</v>
      </c>
      <c r="L136" s="92">
        <v>6500000</v>
      </c>
      <c r="M136" s="30">
        <v>44018</v>
      </c>
      <c r="N136" s="32">
        <v>44020</v>
      </c>
      <c r="O136" s="80">
        <v>44218</v>
      </c>
      <c r="P136" s="80">
        <v>44218</v>
      </c>
      <c r="Q136" s="18"/>
      <c r="R136" s="79"/>
      <c r="S136" s="79"/>
      <c r="T136" s="8" t="s">
        <v>500</v>
      </c>
      <c r="U136" s="79" t="s">
        <v>499</v>
      </c>
      <c r="V136" s="79" t="s">
        <v>229</v>
      </c>
    </row>
    <row r="137" spans="1:22" ht="100.5" customHeight="1" x14ac:dyDescent="0.25">
      <c r="A137" s="79">
        <v>131</v>
      </c>
      <c r="B137" s="79">
        <v>2020</v>
      </c>
      <c r="C137" s="79" t="s">
        <v>619</v>
      </c>
      <c r="D137" s="79" t="s">
        <v>420</v>
      </c>
      <c r="E137" s="12">
        <v>45686252</v>
      </c>
      <c r="F137" s="79" t="s">
        <v>386</v>
      </c>
      <c r="G137" s="23" t="s">
        <v>207</v>
      </c>
      <c r="H137" s="88" t="s">
        <v>208</v>
      </c>
      <c r="I137" s="79" t="s">
        <v>387</v>
      </c>
      <c r="J137" s="92">
        <v>32500000</v>
      </c>
      <c r="K137" s="29">
        <f t="shared" si="13"/>
        <v>32500000</v>
      </c>
      <c r="L137" s="22">
        <v>5000000</v>
      </c>
      <c r="M137" s="30">
        <v>44019</v>
      </c>
      <c r="N137" s="32">
        <v>44025</v>
      </c>
      <c r="O137" s="32">
        <v>44223</v>
      </c>
      <c r="P137" s="32">
        <v>44223</v>
      </c>
      <c r="Q137" s="18"/>
      <c r="R137" s="79"/>
      <c r="S137" s="79"/>
      <c r="T137" s="8" t="s">
        <v>500</v>
      </c>
      <c r="U137" s="79" t="s">
        <v>499</v>
      </c>
      <c r="V137" s="79" t="s">
        <v>229</v>
      </c>
    </row>
    <row r="138" spans="1:22" ht="100.5" customHeight="1" x14ac:dyDescent="0.25">
      <c r="A138" s="79">
        <v>132</v>
      </c>
      <c r="B138" s="79">
        <v>2020</v>
      </c>
      <c r="C138" s="79" t="s">
        <v>620</v>
      </c>
      <c r="D138" s="79" t="s">
        <v>392</v>
      </c>
      <c r="E138" s="12">
        <v>80049560</v>
      </c>
      <c r="F138" s="79" t="s">
        <v>31</v>
      </c>
      <c r="G138" s="23" t="s">
        <v>207</v>
      </c>
      <c r="H138" s="88" t="s">
        <v>208</v>
      </c>
      <c r="I138" s="79" t="s">
        <v>350</v>
      </c>
      <c r="J138" s="92">
        <v>15600000</v>
      </c>
      <c r="K138" s="29">
        <f t="shared" si="13"/>
        <v>15600000</v>
      </c>
      <c r="L138" s="92">
        <v>2400000</v>
      </c>
      <c r="M138" s="30">
        <v>44019</v>
      </c>
      <c r="N138" s="32">
        <v>44025</v>
      </c>
      <c r="O138" s="32">
        <v>44223</v>
      </c>
      <c r="P138" s="32">
        <v>44223</v>
      </c>
      <c r="Q138" s="18"/>
      <c r="R138" s="79"/>
      <c r="S138" s="79"/>
      <c r="T138" s="8" t="s">
        <v>500</v>
      </c>
      <c r="U138" s="79" t="s">
        <v>499</v>
      </c>
      <c r="V138" s="79" t="s">
        <v>229</v>
      </c>
    </row>
    <row r="139" spans="1:22" ht="100.5" customHeight="1" x14ac:dyDescent="0.25">
      <c r="A139" s="79">
        <v>133</v>
      </c>
      <c r="B139" s="79">
        <v>2020</v>
      </c>
      <c r="C139" s="79" t="s">
        <v>621</v>
      </c>
      <c r="D139" s="3" t="s">
        <v>393</v>
      </c>
      <c r="E139" s="13">
        <v>19295200</v>
      </c>
      <c r="F139" s="79" t="s">
        <v>106</v>
      </c>
      <c r="G139" s="23" t="s">
        <v>207</v>
      </c>
      <c r="H139" s="88" t="s">
        <v>208</v>
      </c>
      <c r="I139" s="79" t="s">
        <v>387</v>
      </c>
      <c r="J139" s="92">
        <v>35750000</v>
      </c>
      <c r="K139" s="29">
        <f t="shared" si="13"/>
        <v>35750000</v>
      </c>
      <c r="L139" s="22">
        <v>5500000</v>
      </c>
      <c r="M139" s="32">
        <v>44021</v>
      </c>
      <c r="N139" s="32">
        <v>44025</v>
      </c>
      <c r="O139" s="32">
        <v>44223</v>
      </c>
      <c r="P139" s="32">
        <v>44223</v>
      </c>
      <c r="Q139" s="79"/>
      <c r="R139" s="79"/>
      <c r="S139" s="18"/>
      <c r="T139" s="8" t="s">
        <v>500</v>
      </c>
      <c r="U139" s="79" t="s">
        <v>499</v>
      </c>
      <c r="V139" s="79" t="s">
        <v>229</v>
      </c>
    </row>
    <row r="140" spans="1:22" ht="100.5" customHeight="1" x14ac:dyDescent="0.25">
      <c r="A140" s="79">
        <v>134</v>
      </c>
      <c r="B140" s="79">
        <v>2020</v>
      </c>
      <c r="C140" s="79" t="s">
        <v>622</v>
      </c>
      <c r="D140" s="79" t="s">
        <v>421</v>
      </c>
      <c r="E140" s="13">
        <v>52836244</v>
      </c>
      <c r="F140" s="79" t="s">
        <v>388</v>
      </c>
      <c r="G140" s="23" t="s">
        <v>207</v>
      </c>
      <c r="H140" s="88" t="s">
        <v>208</v>
      </c>
      <c r="I140" s="79" t="s">
        <v>397</v>
      </c>
      <c r="J140" s="92">
        <v>21000000</v>
      </c>
      <c r="K140" s="29">
        <f t="shared" si="13"/>
        <v>21000000</v>
      </c>
      <c r="L140" s="22">
        <v>3500000</v>
      </c>
      <c r="M140" s="30">
        <v>44019</v>
      </c>
      <c r="N140" s="70">
        <v>44021</v>
      </c>
      <c r="O140" s="70">
        <v>44204</v>
      </c>
      <c r="P140" s="70">
        <v>44204</v>
      </c>
      <c r="Q140" s="18"/>
      <c r="R140" s="79"/>
      <c r="S140" s="79"/>
      <c r="T140" s="8" t="s">
        <v>500</v>
      </c>
      <c r="U140" s="79" t="s">
        <v>499</v>
      </c>
      <c r="V140" s="79" t="s">
        <v>229</v>
      </c>
    </row>
    <row r="141" spans="1:22" ht="100.5" customHeight="1" x14ac:dyDescent="0.25">
      <c r="A141" s="79">
        <v>135</v>
      </c>
      <c r="B141" s="79">
        <v>2020</v>
      </c>
      <c r="C141" s="88" t="s">
        <v>623</v>
      </c>
      <c r="D141" s="79" t="s">
        <v>398</v>
      </c>
      <c r="E141" s="12">
        <v>80763615</v>
      </c>
      <c r="F141" s="79" t="s">
        <v>60</v>
      </c>
      <c r="G141" s="23" t="s">
        <v>207</v>
      </c>
      <c r="H141" s="88" t="s">
        <v>208</v>
      </c>
      <c r="I141" s="79" t="s">
        <v>387</v>
      </c>
      <c r="J141" s="92">
        <v>32500000</v>
      </c>
      <c r="K141" s="29">
        <f t="shared" si="13"/>
        <v>32500000</v>
      </c>
      <c r="L141" s="22">
        <v>5000000</v>
      </c>
      <c r="M141" s="30">
        <v>44019</v>
      </c>
      <c r="N141" s="70">
        <v>44025</v>
      </c>
      <c r="O141" s="70">
        <v>44223</v>
      </c>
      <c r="P141" s="70">
        <v>44223</v>
      </c>
      <c r="Q141" s="18"/>
      <c r="R141" s="79"/>
      <c r="S141" s="79"/>
      <c r="T141" s="8" t="s">
        <v>500</v>
      </c>
      <c r="U141" s="79" t="s">
        <v>499</v>
      </c>
      <c r="V141" s="79" t="s">
        <v>229</v>
      </c>
    </row>
    <row r="142" spans="1:22" ht="100.5" customHeight="1" x14ac:dyDescent="0.25">
      <c r="A142" s="79">
        <v>136</v>
      </c>
      <c r="B142" s="79">
        <v>2020</v>
      </c>
      <c r="C142" s="79" t="s">
        <v>624</v>
      </c>
      <c r="D142" s="79" t="s">
        <v>399</v>
      </c>
      <c r="E142" s="12">
        <v>80844591</v>
      </c>
      <c r="F142" s="79" t="s">
        <v>132</v>
      </c>
      <c r="G142" s="23" t="s">
        <v>207</v>
      </c>
      <c r="H142" s="88" t="s">
        <v>208</v>
      </c>
      <c r="I142" s="79" t="s">
        <v>350</v>
      </c>
      <c r="J142" s="92">
        <v>35750000</v>
      </c>
      <c r="K142" s="29">
        <f t="shared" si="13"/>
        <v>35750000</v>
      </c>
      <c r="L142" s="22">
        <v>5500000</v>
      </c>
      <c r="M142" s="30">
        <v>44019</v>
      </c>
      <c r="N142" s="70">
        <v>44025</v>
      </c>
      <c r="O142" s="70">
        <v>44223</v>
      </c>
      <c r="P142" s="70">
        <v>44223</v>
      </c>
      <c r="Q142" s="18"/>
      <c r="R142" s="79"/>
      <c r="S142" s="79"/>
      <c r="T142" s="8" t="s">
        <v>500</v>
      </c>
      <c r="U142" s="79" t="s">
        <v>499</v>
      </c>
      <c r="V142" s="79" t="s">
        <v>229</v>
      </c>
    </row>
    <row r="143" spans="1:22" ht="100.5" customHeight="1" x14ac:dyDescent="0.25">
      <c r="A143" s="79">
        <v>137</v>
      </c>
      <c r="B143" s="79">
        <v>2020</v>
      </c>
      <c r="C143" s="79" t="s">
        <v>625</v>
      </c>
      <c r="D143" s="79" t="s">
        <v>426</v>
      </c>
      <c r="E143" s="12">
        <v>1007695287</v>
      </c>
      <c r="F143" s="59" t="s">
        <v>536</v>
      </c>
      <c r="G143" s="23" t="s">
        <v>207</v>
      </c>
      <c r="H143" s="88" t="s">
        <v>208</v>
      </c>
      <c r="I143" s="79" t="s">
        <v>350</v>
      </c>
      <c r="J143" s="92">
        <v>15600000</v>
      </c>
      <c r="K143" s="29">
        <f t="shared" si="13"/>
        <v>15600000</v>
      </c>
      <c r="L143" s="22">
        <v>2400000</v>
      </c>
      <c r="M143" s="30">
        <v>44025</v>
      </c>
      <c r="N143" s="70">
        <v>44027</v>
      </c>
      <c r="O143" s="70">
        <v>44225</v>
      </c>
      <c r="P143" s="70">
        <v>44225</v>
      </c>
      <c r="Q143" s="18"/>
      <c r="R143" s="79"/>
      <c r="S143" s="79"/>
      <c r="T143" s="8" t="s">
        <v>500</v>
      </c>
      <c r="U143" s="79" t="s">
        <v>499</v>
      </c>
      <c r="V143" s="79" t="s">
        <v>229</v>
      </c>
    </row>
    <row r="144" spans="1:22" ht="100.5" customHeight="1" x14ac:dyDescent="0.25">
      <c r="A144" s="79">
        <v>138</v>
      </c>
      <c r="B144" s="79">
        <v>2020</v>
      </c>
      <c r="C144" s="79" t="s">
        <v>626</v>
      </c>
      <c r="D144" s="79" t="s">
        <v>476</v>
      </c>
      <c r="E144" s="12">
        <v>79663843</v>
      </c>
      <c r="F144" s="79" t="s">
        <v>400</v>
      </c>
      <c r="G144" s="23" t="s">
        <v>207</v>
      </c>
      <c r="H144" s="88" t="s">
        <v>208</v>
      </c>
      <c r="I144" s="79" t="s">
        <v>397</v>
      </c>
      <c r="J144" s="92">
        <v>23100000</v>
      </c>
      <c r="K144" s="29">
        <f t="shared" si="13"/>
        <v>23100000</v>
      </c>
      <c r="L144" s="92">
        <v>3850000</v>
      </c>
      <c r="M144" s="30">
        <v>44020</v>
      </c>
      <c r="N144" s="70">
        <v>44020</v>
      </c>
      <c r="O144" s="70">
        <v>44203</v>
      </c>
      <c r="P144" s="70">
        <v>44203</v>
      </c>
      <c r="Q144" s="18"/>
      <c r="R144" s="79"/>
      <c r="S144" s="79"/>
      <c r="T144" s="8" t="s">
        <v>500</v>
      </c>
      <c r="U144" s="79" t="s">
        <v>499</v>
      </c>
      <c r="V144" s="79" t="s">
        <v>229</v>
      </c>
    </row>
    <row r="145" spans="1:22" ht="100.5" customHeight="1" x14ac:dyDescent="0.25">
      <c r="A145" s="79">
        <v>139</v>
      </c>
      <c r="B145" s="79">
        <v>2020</v>
      </c>
      <c r="C145" s="79" t="s">
        <v>627</v>
      </c>
      <c r="D145" s="79" t="s">
        <v>437</v>
      </c>
      <c r="E145" s="12">
        <v>1032444544</v>
      </c>
      <c r="F145" s="79" t="s">
        <v>439</v>
      </c>
      <c r="G145" s="23" t="s">
        <v>207</v>
      </c>
      <c r="H145" s="88" t="s">
        <v>208</v>
      </c>
      <c r="I145" s="79" t="s">
        <v>387</v>
      </c>
      <c r="J145" s="92">
        <v>26000000</v>
      </c>
      <c r="K145" s="29">
        <f t="shared" si="13"/>
        <v>26000000</v>
      </c>
      <c r="L145" s="48">
        <v>4000000</v>
      </c>
      <c r="M145" s="30">
        <v>44028</v>
      </c>
      <c r="N145" s="70">
        <v>44030</v>
      </c>
      <c r="O145" s="70">
        <v>44228</v>
      </c>
      <c r="P145" s="70">
        <v>44228</v>
      </c>
      <c r="Q145" s="18"/>
      <c r="R145" s="79"/>
      <c r="S145" s="79"/>
      <c r="T145" s="8" t="s">
        <v>500</v>
      </c>
      <c r="U145" s="79" t="s">
        <v>499</v>
      </c>
      <c r="V145" s="79" t="s">
        <v>229</v>
      </c>
    </row>
    <row r="146" spans="1:22" ht="100.5" customHeight="1" x14ac:dyDescent="0.25">
      <c r="A146" s="79">
        <v>140</v>
      </c>
      <c r="B146" s="79">
        <v>2020</v>
      </c>
      <c r="C146" s="79" t="s">
        <v>628</v>
      </c>
      <c r="D146" s="79" t="s">
        <v>438</v>
      </c>
      <c r="E146" s="12">
        <v>79346932</v>
      </c>
      <c r="F146" s="79" t="s">
        <v>403</v>
      </c>
      <c r="G146" s="23" t="s">
        <v>207</v>
      </c>
      <c r="H146" s="88" t="s">
        <v>208</v>
      </c>
      <c r="I146" s="79" t="s">
        <v>387</v>
      </c>
      <c r="J146" s="92">
        <v>39000000</v>
      </c>
      <c r="K146" s="29">
        <f t="shared" si="13"/>
        <v>39000000</v>
      </c>
      <c r="L146" s="18">
        <v>6000000</v>
      </c>
      <c r="M146" s="30">
        <v>44029</v>
      </c>
      <c r="N146" s="70">
        <v>44030</v>
      </c>
      <c r="O146" s="70">
        <v>44228</v>
      </c>
      <c r="P146" s="70">
        <v>44228</v>
      </c>
      <c r="Q146" s="18"/>
      <c r="R146" s="79"/>
      <c r="S146" s="79"/>
      <c r="T146" s="8" t="s">
        <v>500</v>
      </c>
      <c r="U146" s="79" t="s">
        <v>499</v>
      </c>
      <c r="V146" s="79" t="s">
        <v>229</v>
      </c>
    </row>
    <row r="147" spans="1:22" ht="100.5" customHeight="1" x14ac:dyDescent="0.25">
      <c r="A147" s="79">
        <v>141</v>
      </c>
      <c r="B147" s="79">
        <v>2020</v>
      </c>
      <c r="C147" s="79" t="s">
        <v>629</v>
      </c>
      <c r="D147" s="79" t="s">
        <v>128</v>
      </c>
      <c r="E147" s="26">
        <v>1033788653</v>
      </c>
      <c r="F147" s="79" t="s">
        <v>401</v>
      </c>
      <c r="G147" s="23" t="s">
        <v>207</v>
      </c>
      <c r="H147" s="88" t="s">
        <v>208</v>
      </c>
      <c r="I147" s="79" t="s">
        <v>350</v>
      </c>
      <c r="J147" s="92">
        <v>23400000</v>
      </c>
      <c r="K147" s="29">
        <f t="shared" si="13"/>
        <v>23400000</v>
      </c>
      <c r="L147" s="92">
        <v>3600000</v>
      </c>
      <c r="M147" s="30">
        <v>44020</v>
      </c>
      <c r="N147" s="80">
        <v>44020</v>
      </c>
      <c r="O147" s="80">
        <v>44218</v>
      </c>
      <c r="P147" s="91">
        <v>44218</v>
      </c>
      <c r="Q147" s="18"/>
      <c r="R147" s="79"/>
      <c r="S147" s="79"/>
      <c r="T147" s="8" t="s">
        <v>500</v>
      </c>
      <c r="U147" s="79" t="s">
        <v>499</v>
      </c>
      <c r="V147" s="79" t="s">
        <v>229</v>
      </c>
    </row>
    <row r="148" spans="1:22" ht="100.5" customHeight="1" x14ac:dyDescent="0.25">
      <c r="A148" s="79">
        <v>142</v>
      </c>
      <c r="B148" s="79">
        <v>2020</v>
      </c>
      <c r="C148" s="79" t="s">
        <v>630</v>
      </c>
      <c r="D148" s="79" t="s">
        <v>402</v>
      </c>
      <c r="E148" s="12">
        <v>79865222</v>
      </c>
      <c r="F148" s="79" t="s">
        <v>141</v>
      </c>
      <c r="G148" s="23" t="s">
        <v>207</v>
      </c>
      <c r="H148" s="88" t="s">
        <v>208</v>
      </c>
      <c r="I148" s="79" t="s">
        <v>350</v>
      </c>
      <c r="J148" s="92">
        <v>32500000</v>
      </c>
      <c r="K148" s="29">
        <f t="shared" si="13"/>
        <v>32500000</v>
      </c>
      <c r="L148" s="92">
        <v>5000000</v>
      </c>
      <c r="M148" s="30">
        <v>44020</v>
      </c>
      <c r="N148" s="80">
        <v>44022</v>
      </c>
      <c r="O148" s="80">
        <v>44220</v>
      </c>
      <c r="P148" s="91">
        <v>44220</v>
      </c>
      <c r="Q148" s="18"/>
      <c r="R148" s="79"/>
      <c r="S148" s="79"/>
      <c r="T148" s="8" t="s">
        <v>500</v>
      </c>
      <c r="U148" s="79" t="s">
        <v>499</v>
      </c>
      <c r="V148" s="79" t="s">
        <v>229</v>
      </c>
    </row>
    <row r="149" spans="1:22" ht="100.5" customHeight="1" x14ac:dyDescent="0.25">
      <c r="A149" s="79">
        <v>143</v>
      </c>
      <c r="B149" s="79">
        <v>2020</v>
      </c>
      <c r="C149" s="79" t="s">
        <v>631</v>
      </c>
      <c r="D149" s="79" t="s">
        <v>404</v>
      </c>
      <c r="E149" s="12">
        <v>79626941</v>
      </c>
      <c r="F149" s="79" t="s">
        <v>403</v>
      </c>
      <c r="G149" s="23" t="s">
        <v>207</v>
      </c>
      <c r="H149" s="88" t="s">
        <v>208</v>
      </c>
      <c r="I149" s="79" t="s">
        <v>350</v>
      </c>
      <c r="J149" s="92">
        <v>39000000</v>
      </c>
      <c r="K149" s="29">
        <f t="shared" si="13"/>
        <v>39000000</v>
      </c>
      <c r="L149" s="92">
        <v>6000000</v>
      </c>
      <c r="M149" s="30">
        <v>44022</v>
      </c>
      <c r="N149" s="80">
        <v>44026</v>
      </c>
      <c r="O149" s="80">
        <v>44224</v>
      </c>
      <c r="P149" s="91">
        <v>44224</v>
      </c>
      <c r="Q149" s="18"/>
      <c r="R149" s="79"/>
      <c r="S149" s="79"/>
      <c r="T149" s="8" t="s">
        <v>500</v>
      </c>
      <c r="U149" s="79" t="s">
        <v>499</v>
      </c>
      <c r="V149" s="79" t="s">
        <v>229</v>
      </c>
    </row>
    <row r="150" spans="1:22" ht="100.5" customHeight="1" x14ac:dyDescent="0.25">
      <c r="A150" s="79">
        <v>144</v>
      </c>
      <c r="B150" s="79">
        <v>2020</v>
      </c>
      <c r="C150" s="79" t="s">
        <v>632</v>
      </c>
      <c r="D150" s="79" t="s">
        <v>417</v>
      </c>
      <c r="E150" s="12">
        <v>13171382</v>
      </c>
      <c r="F150" s="79" t="s">
        <v>403</v>
      </c>
      <c r="G150" s="23" t="s">
        <v>207</v>
      </c>
      <c r="H150" s="88" t="s">
        <v>208</v>
      </c>
      <c r="I150" s="79" t="s">
        <v>350</v>
      </c>
      <c r="J150" s="92">
        <v>39000000</v>
      </c>
      <c r="K150" s="29">
        <f t="shared" si="13"/>
        <v>39000000</v>
      </c>
      <c r="L150" s="92">
        <v>6000000</v>
      </c>
      <c r="M150" s="30">
        <v>44022</v>
      </c>
      <c r="N150" s="80">
        <v>44028</v>
      </c>
      <c r="O150" s="80">
        <v>44226</v>
      </c>
      <c r="P150" s="91">
        <v>44226</v>
      </c>
      <c r="Q150" s="18"/>
      <c r="R150" s="79"/>
      <c r="S150" s="79"/>
      <c r="T150" s="8" t="s">
        <v>500</v>
      </c>
      <c r="U150" s="79" t="s">
        <v>499</v>
      </c>
      <c r="V150" s="79" t="s">
        <v>229</v>
      </c>
    </row>
    <row r="151" spans="1:22" ht="100.5" customHeight="1" x14ac:dyDescent="0.25">
      <c r="A151" s="79">
        <v>145</v>
      </c>
      <c r="B151" s="79">
        <v>2020</v>
      </c>
      <c r="C151" s="79" t="s">
        <v>633</v>
      </c>
      <c r="D151" s="79" t="s">
        <v>390</v>
      </c>
      <c r="E151" s="8">
        <v>79951156</v>
      </c>
      <c r="F151" s="79" t="s">
        <v>389</v>
      </c>
      <c r="G151" s="23" t="s">
        <v>207</v>
      </c>
      <c r="H151" s="88" t="s">
        <v>208</v>
      </c>
      <c r="I151" s="79" t="s">
        <v>350</v>
      </c>
      <c r="J151" s="92">
        <v>35750000</v>
      </c>
      <c r="K151" s="29">
        <f t="shared" si="13"/>
        <v>35750000</v>
      </c>
      <c r="L151" s="92">
        <v>5500000</v>
      </c>
      <c r="M151" s="30">
        <v>44019</v>
      </c>
      <c r="N151" s="80">
        <v>44022</v>
      </c>
      <c r="O151" s="36">
        <v>44220</v>
      </c>
      <c r="P151" s="36">
        <v>44220</v>
      </c>
      <c r="Q151" s="18"/>
      <c r="R151" s="79"/>
      <c r="S151" s="79"/>
      <c r="T151" s="8" t="s">
        <v>500</v>
      </c>
      <c r="U151" s="79" t="s">
        <v>499</v>
      </c>
      <c r="V151" s="79" t="s">
        <v>229</v>
      </c>
    </row>
    <row r="152" spans="1:22" ht="100.5" customHeight="1" x14ac:dyDescent="0.25">
      <c r="A152" s="79">
        <v>146</v>
      </c>
      <c r="B152" s="79">
        <v>2020</v>
      </c>
      <c r="C152" s="79" t="s">
        <v>634</v>
      </c>
      <c r="D152" s="79" t="s">
        <v>406</v>
      </c>
      <c r="E152" s="12">
        <v>1013642703</v>
      </c>
      <c r="F152" s="79" t="s">
        <v>405</v>
      </c>
      <c r="G152" s="23" t="s">
        <v>207</v>
      </c>
      <c r="H152" s="88" t="s">
        <v>208</v>
      </c>
      <c r="I152" s="79" t="s">
        <v>350</v>
      </c>
      <c r="J152" s="92">
        <v>15600000</v>
      </c>
      <c r="K152" s="29">
        <f t="shared" si="13"/>
        <v>15600000</v>
      </c>
      <c r="L152" s="92">
        <v>2400000</v>
      </c>
      <c r="M152" s="30">
        <v>44021</v>
      </c>
      <c r="N152" s="36">
        <v>44025</v>
      </c>
      <c r="O152" s="36">
        <v>44223</v>
      </c>
      <c r="P152" s="36">
        <v>44223</v>
      </c>
      <c r="Q152" s="18"/>
      <c r="R152" s="79"/>
      <c r="S152" s="79"/>
      <c r="T152" s="8" t="s">
        <v>500</v>
      </c>
      <c r="U152" s="79" t="s">
        <v>499</v>
      </c>
      <c r="V152" s="79" t="s">
        <v>229</v>
      </c>
    </row>
    <row r="153" spans="1:22" ht="100.5" customHeight="1" x14ac:dyDescent="0.25">
      <c r="A153" s="79">
        <v>147</v>
      </c>
      <c r="B153" s="79">
        <v>2020</v>
      </c>
      <c r="C153" s="88" t="s">
        <v>635</v>
      </c>
      <c r="D153" s="3" t="s">
        <v>395</v>
      </c>
      <c r="E153" s="12">
        <v>79255317</v>
      </c>
      <c r="F153" s="79" t="s">
        <v>394</v>
      </c>
      <c r="G153" s="23" t="s">
        <v>207</v>
      </c>
      <c r="H153" s="88" t="s">
        <v>208</v>
      </c>
      <c r="I153" s="79" t="s">
        <v>387</v>
      </c>
      <c r="J153" s="92">
        <v>15600000</v>
      </c>
      <c r="K153" s="29">
        <f t="shared" si="13"/>
        <v>15600000</v>
      </c>
      <c r="L153" s="22">
        <v>2400000</v>
      </c>
      <c r="M153" s="30">
        <v>44021</v>
      </c>
      <c r="N153" s="32">
        <v>44025</v>
      </c>
      <c r="O153" s="32">
        <v>44223</v>
      </c>
      <c r="P153" s="32">
        <v>44223</v>
      </c>
      <c r="Q153" s="18"/>
      <c r="R153" s="79"/>
      <c r="S153" s="79"/>
      <c r="T153" s="8" t="s">
        <v>500</v>
      </c>
      <c r="U153" s="79" t="s">
        <v>499</v>
      </c>
      <c r="V153" s="79" t="s">
        <v>229</v>
      </c>
    </row>
    <row r="154" spans="1:22" ht="100.5" customHeight="1" x14ac:dyDescent="0.25">
      <c r="A154" s="79">
        <v>148</v>
      </c>
      <c r="B154" s="79">
        <v>2020</v>
      </c>
      <c r="C154" s="79" t="s">
        <v>636</v>
      </c>
      <c r="D154" s="27" t="s">
        <v>423</v>
      </c>
      <c r="E154" s="28">
        <v>91448800</v>
      </c>
      <c r="F154" s="27" t="s">
        <v>407</v>
      </c>
      <c r="G154" s="23" t="s">
        <v>207</v>
      </c>
      <c r="H154" s="88" t="s">
        <v>208</v>
      </c>
      <c r="I154" s="79" t="s">
        <v>387</v>
      </c>
      <c r="J154" s="35">
        <v>15600000</v>
      </c>
      <c r="K154" s="29">
        <f t="shared" si="13"/>
        <v>15600000</v>
      </c>
      <c r="L154" s="35">
        <v>2400000</v>
      </c>
      <c r="M154" s="30">
        <v>44023</v>
      </c>
      <c r="N154" s="80">
        <v>44033</v>
      </c>
      <c r="O154" s="80">
        <v>44231</v>
      </c>
      <c r="P154" s="91">
        <v>44231</v>
      </c>
      <c r="Q154" s="18"/>
      <c r="R154" s="79"/>
      <c r="S154" s="79"/>
      <c r="T154" s="8" t="s">
        <v>500</v>
      </c>
      <c r="U154" s="79" t="s">
        <v>499</v>
      </c>
      <c r="V154" s="79" t="s">
        <v>229</v>
      </c>
    </row>
    <row r="155" spans="1:22" ht="100.5" customHeight="1" x14ac:dyDescent="0.25">
      <c r="A155" s="79">
        <v>149</v>
      </c>
      <c r="B155" s="79">
        <v>2020</v>
      </c>
      <c r="C155" s="88" t="s">
        <v>637</v>
      </c>
      <c r="D155" s="3" t="s">
        <v>422</v>
      </c>
      <c r="E155" s="13">
        <v>79541407</v>
      </c>
      <c r="F155" s="79" t="s">
        <v>396</v>
      </c>
      <c r="G155" s="23" t="s">
        <v>207</v>
      </c>
      <c r="H155" s="88" t="s">
        <v>208</v>
      </c>
      <c r="I155" s="79" t="s">
        <v>387</v>
      </c>
      <c r="J155" s="92">
        <v>15600000</v>
      </c>
      <c r="K155" s="29">
        <f t="shared" si="13"/>
        <v>15600000</v>
      </c>
      <c r="L155" s="22">
        <v>2400000</v>
      </c>
      <c r="M155" s="30">
        <v>44020</v>
      </c>
      <c r="N155" s="32">
        <v>44025</v>
      </c>
      <c r="O155" s="32">
        <v>44223</v>
      </c>
      <c r="P155" s="32">
        <v>44223</v>
      </c>
      <c r="Q155" s="18"/>
      <c r="R155" s="79"/>
      <c r="S155" s="79"/>
      <c r="T155" s="8" t="s">
        <v>500</v>
      </c>
      <c r="U155" s="79" t="s">
        <v>499</v>
      </c>
      <c r="V155" s="79" t="s">
        <v>229</v>
      </c>
    </row>
    <row r="156" spans="1:22" ht="100.5" customHeight="1" x14ac:dyDescent="0.25">
      <c r="A156" s="79">
        <v>150</v>
      </c>
      <c r="B156" s="79">
        <v>2020</v>
      </c>
      <c r="C156" s="79" t="s">
        <v>638</v>
      </c>
      <c r="D156" s="79" t="s">
        <v>409</v>
      </c>
      <c r="E156" s="12">
        <v>80772125</v>
      </c>
      <c r="F156" s="79" t="s">
        <v>408</v>
      </c>
      <c r="G156" s="23" t="s">
        <v>207</v>
      </c>
      <c r="H156" s="88" t="s">
        <v>208</v>
      </c>
      <c r="I156" s="79" t="s">
        <v>410</v>
      </c>
      <c r="J156" s="92">
        <v>36850000</v>
      </c>
      <c r="K156" s="29">
        <f t="shared" si="13"/>
        <v>36850000</v>
      </c>
      <c r="L156" s="92">
        <v>6700000</v>
      </c>
      <c r="M156" s="30">
        <v>44020</v>
      </c>
      <c r="N156" s="32">
        <v>44021</v>
      </c>
      <c r="O156" s="80">
        <v>44188</v>
      </c>
      <c r="P156" s="80">
        <v>44188</v>
      </c>
      <c r="Q156" s="18"/>
      <c r="R156" s="79"/>
      <c r="S156" s="79"/>
      <c r="T156" s="8" t="s">
        <v>500</v>
      </c>
      <c r="U156" s="79" t="s">
        <v>499</v>
      </c>
      <c r="V156" s="79" t="s">
        <v>229</v>
      </c>
    </row>
    <row r="157" spans="1:22" ht="100.5" customHeight="1" x14ac:dyDescent="0.25">
      <c r="A157" s="79">
        <v>151</v>
      </c>
      <c r="B157" s="79">
        <v>2020</v>
      </c>
      <c r="C157" s="79" t="s">
        <v>639</v>
      </c>
      <c r="D157" s="79" t="s">
        <v>411</v>
      </c>
      <c r="E157" s="12">
        <v>79881772</v>
      </c>
      <c r="F157" s="79" t="s">
        <v>405</v>
      </c>
      <c r="G157" s="23" t="s">
        <v>207</v>
      </c>
      <c r="H157" s="88" t="s">
        <v>208</v>
      </c>
      <c r="I157" s="79" t="s">
        <v>387</v>
      </c>
      <c r="J157" s="92">
        <v>15600000</v>
      </c>
      <c r="K157" s="29">
        <f t="shared" si="13"/>
        <v>15600000</v>
      </c>
      <c r="L157" s="92">
        <v>2400000</v>
      </c>
      <c r="M157" s="30">
        <v>44023</v>
      </c>
      <c r="N157" s="80">
        <v>44026</v>
      </c>
      <c r="O157" s="80">
        <v>44225</v>
      </c>
      <c r="P157" s="91">
        <v>44225</v>
      </c>
      <c r="Q157" s="18"/>
      <c r="R157" s="79"/>
      <c r="S157" s="79"/>
      <c r="T157" s="8" t="s">
        <v>500</v>
      </c>
      <c r="U157" s="79" t="s">
        <v>499</v>
      </c>
      <c r="V157" s="79" t="s">
        <v>229</v>
      </c>
    </row>
    <row r="158" spans="1:22" ht="100.5" customHeight="1" x14ac:dyDescent="0.25">
      <c r="A158" s="79">
        <v>152</v>
      </c>
      <c r="B158" s="79">
        <v>2020</v>
      </c>
      <c r="C158" s="79" t="s">
        <v>640</v>
      </c>
      <c r="D158" s="31" t="s">
        <v>436</v>
      </c>
      <c r="E158" s="49">
        <v>52233907</v>
      </c>
      <c r="F158" s="79" t="s">
        <v>448</v>
      </c>
      <c r="G158" s="79" t="s">
        <v>207</v>
      </c>
      <c r="H158" s="79" t="s">
        <v>208</v>
      </c>
      <c r="I158" s="79" t="s">
        <v>387</v>
      </c>
      <c r="J158" s="92">
        <v>22750000</v>
      </c>
      <c r="K158" s="29">
        <f t="shared" si="13"/>
        <v>22750000</v>
      </c>
      <c r="L158" s="18">
        <v>3500000</v>
      </c>
      <c r="M158" s="30">
        <v>44029</v>
      </c>
      <c r="N158" s="32">
        <v>44036</v>
      </c>
      <c r="O158" s="32">
        <v>44234</v>
      </c>
      <c r="P158" s="32">
        <v>44234</v>
      </c>
      <c r="Q158" s="18"/>
      <c r="R158" s="79"/>
      <c r="S158" s="79"/>
      <c r="T158" s="73" t="s">
        <v>501</v>
      </c>
      <c r="U158" s="79" t="s">
        <v>502</v>
      </c>
      <c r="V158" s="79" t="s">
        <v>229</v>
      </c>
    </row>
    <row r="159" spans="1:22" ht="100.5" customHeight="1" x14ac:dyDescent="0.25">
      <c r="A159" s="79">
        <v>153</v>
      </c>
      <c r="B159" s="79">
        <v>2020</v>
      </c>
      <c r="C159" s="79" t="s">
        <v>641</v>
      </c>
      <c r="D159" s="79" t="s">
        <v>413</v>
      </c>
      <c r="E159" s="12">
        <v>53032345</v>
      </c>
      <c r="F159" s="79" t="s">
        <v>412</v>
      </c>
      <c r="G159" s="79" t="s">
        <v>207</v>
      </c>
      <c r="H159" s="79" t="s">
        <v>208</v>
      </c>
      <c r="I159" s="79" t="s">
        <v>387</v>
      </c>
      <c r="J159" s="92">
        <v>32500000</v>
      </c>
      <c r="K159" s="29">
        <f t="shared" si="13"/>
        <v>32500000</v>
      </c>
      <c r="L159" s="92">
        <v>5000000</v>
      </c>
      <c r="M159" s="30">
        <v>44022</v>
      </c>
      <c r="N159" s="80">
        <v>44026</v>
      </c>
      <c r="O159" s="80">
        <v>44224</v>
      </c>
      <c r="P159" s="91">
        <v>44224</v>
      </c>
      <c r="Q159" s="18"/>
      <c r="R159" s="79"/>
      <c r="S159" s="79"/>
      <c r="T159" s="8" t="s">
        <v>500</v>
      </c>
      <c r="U159" s="79" t="s">
        <v>499</v>
      </c>
      <c r="V159" s="79" t="s">
        <v>229</v>
      </c>
    </row>
    <row r="160" spans="1:22" ht="100.5" customHeight="1" x14ac:dyDescent="0.25">
      <c r="A160" s="79">
        <v>154</v>
      </c>
      <c r="B160" s="79">
        <v>2020</v>
      </c>
      <c r="C160" s="79" t="s">
        <v>642</v>
      </c>
      <c r="D160" s="79" t="s">
        <v>414</v>
      </c>
      <c r="E160" s="12">
        <v>52045401</v>
      </c>
      <c r="F160" s="79" t="s">
        <v>394</v>
      </c>
      <c r="G160" s="79" t="s">
        <v>207</v>
      </c>
      <c r="H160" s="79" t="s">
        <v>208</v>
      </c>
      <c r="I160" s="79" t="s">
        <v>387</v>
      </c>
      <c r="J160" s="92">
        <v>15600000</v>
      </c>
      <c r="K160" s="29">
        <f t="shared" si="13"/>
        <v>15600000</v>
      </c>
      <c r="L160" s="92">
        <v>2400000</v>
      </c>
      <c r="M160" s="30">
        <v>44022</v>
      </c>
      <c r="N160" s="80">
        <v>44029</v>
      </c>
      <c r="O160" s="80">
        <v>44227</v>
      </c>
      <c r="P160" s="91">
        <v>44227</v>
      </c>
      <c r="Q160" s="18"/>
      <c r="R160" s="79"/>
      <c r="S160" s="79"/>
      <c r="T160" s="8" t="s">
        <v>500</v>
      </c>
      <c r="U160" s="79" t="s">
        <v>499</v>
      </c>
      <c r="V160" s="79" t="s">
        <v>229</v>
      </c>
    </row>
    <row r="161" spans="1:22" ht="100.5" customHeight="1" x14ac:dyDescent="0.25">
      <c r="A161" s="79">
        <v>155</v>
      </c>
      <c r="B161" s="79">
        <v>2020</v>
      </c>
      <c r="C161" s="79" t="s">
        <v>643</v>
      </c>
      <c r="D161" s="79" t="s">
        <v>484</v>
      </c>
      <c r="E161" s="12">
        <v>1014205607</v>
      </c>
      <c r="F161" s="79" t="s">
        <v>22</v>
      </c>
      <c r="G161" s="79" t="s">
        <v>207</v>
      </c>
      <c r="H161" s="79" t="s">
        <v>208</v>
      </c>
      <c r="I161" s="79" t="s">
        <v>387</v>
      </c>
      <c r="J161" s="92">
        <v>22750000</v>
      </c>
      <c r="K161" s="29">
        <f t="shared" si="13"/>
        <v>22750000</v>
      </c>
      <c r="L161" s="92">
        <v>3500000</v>
      </c>
      <c r="M161" s="30">
        <v>44021</v>
      </c>
      <c r="N161" s="80">
        <v>44026</v>
      </c>
      <c r="O161" s="80">
        <v>44224</v>
      </c>
      <c r="P161" s="91">
        <v>44224</v>
      </c>
      <c r="Q161" s="18"/>
      <c r="R161" s="79"/>
      <c r="S161" s="79"/>
      <c r="T161" s="8" t="s">
        <v>500</v>
      </c>
      <c r="U161" s="79" t="s">
        <v>499</v>
      </c>
      <c r="V161" s="79" t="s">
        <v>229</v>
      </c>
    </row>
    <row r="162" spans="1:22" ht="100.5" customHeight="1" x14ac:dyDescent="0.25">
      <c r="A162" s="79">
        <v>156</v>
      </c>
      <c r="B162" s="79">
        <v>2020</v>
      </c>
      <c r="C162" s="79" t="s">
        <v>644</v>
      </c>
      <c r="D162" s="27" t="s">
        <v>425</v>
      </c>
      <c r="E162" s="28">
        <v>1032474875</v>
      </c>
      <c r="F162" s="27" t="s">
        <v>70</v>
      </c>
      <c r="G162" s="79" t="s">
        <v>207</v>
      </c>
      <c r="H162" s="79" t="s">
        <v>208</v>
      </c>
      <c r="I162" s="27" t="s">
        <v>387</v>
      </c>
      <c r="J162" s="35">
        <v>15600000</v>
      </c>
      <c r="K162" s="29">
        <f t="shared" si="13"/>
        <v>15600000</v>
      </c>
      <c r="L162" s="92">
        <v>2400000</v>
      </c>
      <c r="M162" s="30">
        <v>44023</v>
      </c>
      <c r="N162" s="80">
        <v>44027</v>
      </c>
      <c r="O162" s="80">
        <v>44225</v>
      </c>
      <c r="P162" s="91">
        <v>44225</v>
      </c>
      <c r="Q162" s="18"/>
      <c r="R162" s="79"/>
      <c r="S162" s="79"/>
      <c r="T162" s="8" t="s">
        <v>500</v>
      </c>
      <c r="U162" s="79" t="s">
        <v>499</v>
      </c>
      <c r="V162" s="79" t="s">
        <v>229</v>
      </c>
    </row>
    <row r="163" spans="1:22" ht="100.5" customHeight="1" x14ac:dyDescent="0.25">
      <c r="A163" s="79">
        <v>157</v>
      </c>
      <c r="B163" s="79">
        <v>2020</v>
      </c>
      <c r="C163" s="79" t="s">
        <v>645</v>
      </c>
      <c r="D163" s="79" t="s">
        <v>20</v>
      </c>
      <c r="E163" s="11">
        <v>53159751</v>
      </c>
      <c r="F163" s="79" t="s">
        <v>479</v>
      </c>
      <c r="G163" s="23" t="s">
        <v>207</v>
      </c>
      <c r="H163" s="88" t="s">
        <v>208</v>
      </c>
      <c r="I163" s="79" t="s">
        <v>480</v>
      </c>
      <c r="J163" s="92">
        <v>28600000</v>
      </c>
      <c r="K163" s="29">
        <f t="shared" si="13"/>
        <v>28600000</v>
      </c>
      <c r="L163" s="92">
        <v>4400000</v>
      </c>
      <c r="M163" s="30">
        <v>44025</v>
      </c>
      <c r="N163" s="80">
        <v>44043</v>
      </c>
      <c r="O163" s="80">
        <v>44241</v>
      </c>
      <c r="P163" s="80">
        <v>44241</v>
      </c>
      <c r="Q163" s="18"/>
      <c r="R163" s="79"/>
      <c r="S163" s="79"/>
      <c r="T163" s="73" t="s">
        <v>501</v>
      </c>
      <c r="U163" s="79" t="s">
        <v>502</v>
      </c>
      <c r="V163" s="80" t="s">
        <v>229</v>
      </c>
    </row>
    <row r="164" spans="1:22" ht="100.5" customHeight="1" x14ac:dyDescent="0.25">
      <c r="A164" s="79">
        <v>158</v>
      </c>
      <c r="B164" s="79">
        <v>2020</v>
      </c>
      <c r="C164" s="79" t="s">
        <v>646</v>
      </c>
      <c r="D164" s="27" t="s">
        <v>424</v>
      </c>
      <c r="E164" s="28">
        <v>1013589087</v>
      </c>
      <c r="F164" s="27" t="s">
        <v>70</v>
      </c>
      <c r="G164" s="23" t="s">
        <v>207</v>
      </c>
      <c r="H164" s="88" t="s">
        <v>208</v>
      </c>
      <c r="I164" s="27" t="s">
        <v>387</v>
      </c>
      <c r="J164" s="35">
        <v>15600000</v>
      </c>
      <c r="K164" s="29">
        <f t="shared" si="13"/>
        <v>15600000</v>
      </c>
      <c r="L164" s="92">
        <v>2400000</v>
      </c>
      <c r="M164" s="30">
        <v>44023</v>
      </c>
      <c r="N164" s="80">
        <v>44027</v>
      </c>
      <c r="O164" s="80">
        <v>44225</v>
      </c>
      <c r="P164" s="91">
        <v>44225</v>
      </c>
      <c r="Q164" s="18"/>
      <c r="R164" s="79"/>
      <c r="S164" s="79"/>
      <c r="T164" s="8" t="s">
        <v>500</v>
      </c>
      <c r="U164" s="79" t="s">
        <v>499</v>
      </c>
      <c r="V164" s="79" t="s">
        <v>229</v>
      </c>
    </row>
    <row r="165" spans="1:22" ht="40.5" customHeight="1" x14ac:dyDescent="0.25">
      <c r="A165" s="128">
        <v>159</v>
      </c>
      <c r="B165" s="128">
        <v>2020</v>
      </c>
      <c r="C165" s="128" t="s">
        <v>647</v>
      </c>
      <c r="D165" s="27" t="s">
        <v>739</v>
      </c>
      <c r="E165" s="28">
        <v>52903290</v>
      </c>
      <c r="F165" s="128" t="s">
        <v>415</v>
      </c>
      <c r="G165" s="136" t="s">
        <v>207</v>
      </c>
      <c r="H165" s="136" t="s">
        <v>208</v>
      </c>
      <c r="I165" s="128" t="s">
        <v>387</v>
      </c>
      <c r="J165" s="130">
        <v>28600000</v>
      </c>
      <c r="K165" s="140">
        <f t="shared" si="13"/>
        <v>28600000</v>
      </c>
      <c r="L165" s="130">
        <v>4400000</v>
      </c>
      <c r="M165" s="132">
        <v>44022</v>
      </c>
      <c r="N165" s="134">
        <v>44028</v>
      </c>
      <c r="O165" s="80">
        <v>44228</v>
      </c>
      <c r="P165" s="151">
        <v>44228</v>
      </c>
      <c r="Q165" s="18"/>
      <c r="R165" s="79"/>
      <c r="S165" s="79"/>
      <c r="T165" s="162" t="s">
        <v>501</v>
      </c>
      <c r="U165" s="128" t="s">
        <v>502</v>
      </c>
      <c r="V165" s="128" t="s">
        <v>229</v>
      </c>
    </row>
    <row r="166" spans="1:22" s="1" customFormat="1" ht="40.5" customHeight="1" x14ac:dyDescent="0.25">
      <c r="A166" s="129"/>
      <c r="B166" s="129"/>
      <c r="C166" s="129"/>
      <c r="D166" s="27" t="s">
        <v>740</v>
      </c>
      <c r="E166" s="28">
        <v>1024523281</v>
      </c>
      <c r="F166" s="129"/>
      <c r="G166" s="137"/>
      <c r="H166" s="137"/>
      <c r="I166" s="129"/>
      <c r="J166" s="131"/>
      <c r="K166" s="141"/>
      <c r="L166" s="131"/>
      <c r="M166" s="133"/>
      <c r="N166" s="135"/>
      <c r="O166" s="80">
        <v>44124</v>
      </c>
      <c r="P166" s="152"/>
      <c r="Q166" s="18"/>
      <c r="R166" s="79"/>
      <c r="S166" s="79"/>
      <c r="T166" s="163"/>
      <c r="U166" s="129"/>
      <c r="V166" s="129"/>
    </row>
    <row r="167" spans="1:22" ht="100.5" customHeight="1" x14ac:dyDescent="0.25">
      <c r="A167" s="79">
        <v>160</v>
      </c>
      <c r="B167" s="79">
        <v>2020</v>
      </c>
      <c r="C167" s="79" t="s">
        <v>648</v>
      </c>
      <c r="D167" s="3" t="s">
        <v>427</v>
      </c>
      <c r="E167" s="13">
        <v>1012353867</v>
      </c>
      <c r="F167" s="79" t="s">
        <v>428</v>
      </c>
      <c r="G167" s="23" t="s">
        <v>207</v>
      </c>
      <c r="H167" s="88" t="s">
        <v>208</v>
      </c>
      <c r="I167" s="79" t="s">
        <v>410</v>
      </c>
      <c r="J167" s="92">
        <v>19250000</v>
      </c>
      <c r="K167" s="29">
        <f t="shared" si="13"/>
        <v>19250000</v>
      </c>
      <c r="L167" s="22">
        <v>3500000</v>
      </c>
      <c r="M167" s="30">
        <v>44026</v>
      </c>
      <c r="N167" s="80">
        <v>44028</v>
      </c>
      <c r="O167" s="80">
        <v>44195</v>
      </c>
      <c r="P167" s="91">
        <v>44195</v>
      </c>
      <c r="Q167" s="18"/>
      <c r="R167" s="79"/>
      <c r="S167" s="79"/>
      <c r="T167" s="8" t="s">
        <v>500</v>
      </c>
      <c r="U167" s="79" t="s">
        <v>499</v>
      </c>
      <c r="V167" s="79" t="s">
        <v>229</v>
      </c>
    </row>
    <row r="168" spans="1:22" ht="100.5" customHeight="1" x14ac:dyDescent="0.25">
      <c r="A168" s="79">
        <v>161</v>
      </c>
      <c r="B168" s="79">
        <v>2020</v>
      </c>
      <c r="C168" s="79" t="s">
        <v>649</v>
      </c>
      <c r="D168" s="79" t="s">
        <v>447</v>
      </c>
      <c r="E168" s="13">
        <v>1018436328</v>
      </c>
      <c r="F168" s="79" t="s">
        <v>405</v>
      </c>
      <c r="G168" s="23" t="s">
        <v>207</v>
      </c>
      <c r="H168" s="88" t="s">
        <v>208</v>
      </c>
      <c r="I168" s="79" t="s">
        <v>387</v>
      </c>
      <c r="J168" s="92">
        <v>15600000</v>
      </c>
      <c r="K168" s="29">
        <f t="shared" si="13"/>
        <v>15600000</v>
      </c>
      <c r="L168" s="22">
        <v>2400000</v>
      </c>
      <c r="M168" s="30">
        <v>44027</v>
      </c>
      <c r="N168" s="80">
        <v>44033</v>
      </c>
      <c r="O168" s="80">
        <v>44232</v>
      </c>
      <c r="P168" s="80">
        <v>44232</v>
      </c>
      <c r="Q168" s="18"/>
      <c r="R168" s="79"/>
      <c r="S168" s="79"/>
      <c r="T168" s="8" t="s">
        <v>500</v>
      </c>
      <c r="U168" s="79" t="s">
        <v>499</v>
      </c>
      <c r="V168" s="79" t="s">
        <v>229</v>
      </c>
    </row>
    <row r="169" spans="1:22" ht="100.5" customHeight="1" x14ac:dyDescent="0.25">
      <c r="A169" s="79">
        <v>162</v>
      </c>
      <c r="B169" s="79">
        <v>2020</v>
      </c>
      <c r="C169" s="79" t="s">
        <v>650</v>
      </c>
      <c r="D169" s="79" t="s">
        <v>459</v>
      </c>
      <c r="E169" s="13">
        <v>53117004</v>
      </c>
      <c r="F169" s="79" t="s">
        <v>458</v>
      </c>
      <c r="G169" s="23" t="s">
        <v>207</v>
      </c>
      <c r="H169" s="88" t="s">
        <v>208</v>
      </c>
      <c r="I169" s="79" t="s">
        <v>387</v>
      </c>
      <c r="J169" s="92">
        <v>25025000</v>
      </c>
      <c r="K169" s="29">
        <f t="shared" si="13"/>
        <v>25025000</v>
      </c>
      <c r="L169" s="22">
        <v>3850000</v>
      </c>
      <c r="M169" s="30">
        <v>44028</v>
      </c>
      <c r="N169" s="80">
        <v>44034</v>
      </c>
      <c r="O169" s="80">
        <v>44233</v>
      </c>
      <c r="P169" s="80">
        <v>44233</v>
      </c>
      <c r="Q169" s="18"/>
      <c r="R169" s="79"/>
      <c r="S169" s="79"/>
      <c r="T169" s="8" t="s">
        <v>500</v>
      </c>
      <c r="U169" s="79" t="s">
        <v>499</v>
      </c>
      <c r="V169" s="79" t="s">
        <v>229</v>
      </c>
    </row>
    <row r="170" spans="1:22" ht="100.5" customHeight="1" x14ac:dyDescent="0.25">
      <c r="A170" s="79">
        <v>163</v>
      </c>
      <c r="B170" s="79">
        <v>2020</v>
      </c>
      <c r="C170" s="79" t="s">
        <v>651</v>
      </c>
      <c r="D170" s="3" t="s">
        <v>442</v>
      </c>
      <c r="E170" s="13">
        <v>1019020683</v>
      </c>
      <c r="F170" s="79" t="s">
        <v>133</v>
      </c>
      <c r="G170" s="23" t="s">
        <v>207</v>
      </c>
      <c r="H170" s="88" t="s">
        <v>208</v>
      </c>
      <c r="I170" s="79" t="s">
        <v>397</v>
      </c>
      <c r="J170" s="92">
        <v>36000000</v>
      </c>
      <c r="K170" s="29">
        <f t="shared" si="13"/>
        <v>36000000</v>
      </c>
      <c r="L170" s="18">
        <v>6000000</v>
      </c>
      <c r="M170" s="30">
        <v>44028</v>
      </c>
      <c r="N170" s="32">
        <v>44035</v>
      </c>
      <c r="O170" s="80">
        <v>44218</v>
      </c>
      <c r="P170" s="80">
        <v>44218</v>
      </c>
      <c r="Q170" s="18"/>
      <c r="R170" s="79"/>
      <c r="S170" s="79"/>
      <c r="T170" s="79" t="s">
        <v>504</v>
      </c>
      <c r="U170" s="31" t="s">
        <v>503</v>
      </c>
      <c r="V170" s="79" t="s">
        <v>229</v>
      </c>
    </row>
    <row r="171" spans="1:22" ht="100.5" customHeight="1" x14ac:dyDescent="0.25">
      <c r="A171" s="79">
        <v>164</v>
      </c>
      <c r="B171" s="79">
        <v>2020</v>
      </c>
      <c r="C171" s="79" t="s">
        <v>652</v>
      </c>
      <c r="D171" s="3" t="s">
        <v>443</v>
      </c>
      <c r="E171" s="13">
        <v>1032421639</v>
      </c>
      <c r="F171" s="79" t="s">
        <v>446</v>
      </c>
      <c r="G171" s="23" t="s">
        <v>207</v>
      </c>
      <c r="H171" s="88" t="s">
        <v>208</v>
      </c>
      <c r="I171" s="79" t="s">
        <v>387</v>
      </c>
      <c r="J171" s="92">
        <v>29900000</v>
      </c>
      <c r="K171" s="29">
        <f t="shared" si="13"/>
        <v>29900000</v>
      </c>
      <c r="L171" s="18">
        <v>4600000</v>
      </c>
      <c r="M171" s="30">
        <v>44028</v>
      </c>
      <c r="N171" s="32">
        <v>44036</v>
      </c>
      <c r="O171" s="80">
        <v>44234</v>
      </c>
      <c r="P171" s="80">
        <v>44234</v>
      </c>
      <c r="Q171" s="18"/>
      <c r="R171" s="79"/>
      <c r="S171" s="79"/>
      <c r="T171" s="73" t="s">
        <v>501</v>
      </c>
      <c r="U171" s="79" t="s">
        <v>502</v>
      </c>
      <c r="V171" s="79" t="s">
        <v>229</v>
      </c>
    </row>
    <row r="172" spans="1:22" ht="100.5" customHeight="1" x14ac:dyDescent="0.25">
      <c r="A172" s="79">
        <v>165</v>
      </c>
      <c r="B172" s="79">
        <v>2020</v>
      </c>
      <c r="C172" s="79" t="s">
        <v>653</v>
      </c>
      <c r="D172" s="3" t="s">
        <v>444</v>
      </c>
      <c r="E172" s="13">
        <v>1033744923</v>
      </c>
      <c r="F172" s="79" t="s">
        <v>44</v>
      </c>
      <c r="G172" s="23" t="s">
        <v>207</v>
      </c>
      <c r="H172" s="88" t="s">
        <v>208</v>
      </c>
      <c r="I172" s="79" t="s">
        <v>387</v>
      </c>
      <c r="J172" s="92">
        <v>32500000</v>
      </c>
      <c r="K172" s="29">
        <f t="shared" si="13"/>
        <v>32500000</v>
      </c>
      <c r="L172" s="18">
        <v>2400000</v>
      </c>
      <c r="M172" s="30">
        <v>44028</v>
      </c>
      <c r="N172" s="32">
        <v>44036</v>
      </c>
      <c r="O172" s="80">
        <v>44234</v>
      </c>
      <c r="P172" s="80">
        <v>44234</v>
      </c>
      <c r="Q172" s="18"/>
      <c r="R172" s="79"/>
      <c r="S172" s="79"/>
      <c r="T172" s="8" t="s">
        <v>500</v>
      </c>
      <c r="U172" s="79" t="s">
        <v>499</v>
      </c>
      <c r="V172" s="79" t="s">
        <v>229</v>
      </c>
    </row>
    <row r="173" spans="1:22" ht="100.5" customHeight="1" x14ac:dyDescent="0.25">
      <c r="A173" s="79">
        <v>166</v>
      </c>
      <c r="B173" s="79">
        <v>2020</v>
      </c>
      <c r="C173" s="79" t="s">
        <v>654</v>
      </c>
      <c r="D173" s="3" t="s">
        <v>445</v>
      </c>
      <c r="E173" s="13">
        <v>80073032</v>
      </c>
      <c r="F173" s="79" t="s">
        <v>31</v>
      </c>
      <c r="G173" s="23" t="s">
        <v>207</v>
      </c>
      <c r="H173" s="88" t="s">
        <v>208</v>
      </c>
      <c r="I173" s="79" t="s">
        <v>387</v>
      </c>
      <c r="J173" s="92">
        <v>15600000</v>
      </c>
      <c r="K173" s="29">
        <f t="shared" si="13"/>
        <v>15600000</v>
      </c>
      <c r="L173" s="18">
        <v>2400000</v>
      </c>
      <c r="M173" s="30">
        <v>44028</v>
      </c>
      <c r="N173" s="80">
        <v>44031</v>
      </c>
      <c r="O173" s="80">
        <v>44229</v>
      </c>
      <c r="P173" s="80">
        <v>44229</v>
      </c>
      <c r="Q173" s="18"/>
      <c r="R173" s="79"/>
      <c r="S173" s="79"/>
      <c r="T173" s="8" t="s">
        <v>500</v>
      </c>
      <c r="U173" s="79" t="s">
        <v>499</v>
      </c>
      <c r="V173" s="79" t="s">
        <v>229</v>
      </c>
    </row>
    <row r="174" spans="1:22" ht="100.5" customHeight="1" x14ac:dyDescent="0.25">
      <c r="A174" s="79">
        <v>167</v>
      </c>
      <c r="B174" s="79">
        <v>2020</v>
      </c>
      <c r="C174" s="79" t="s">
        <v>655</v>
      </c>
      <c r="D174" s="3" t="s">
        <v>440</v>
      </c>
      <c r="E174" s="13">
        <v>52412962</v>
      </c>
      <c r="F174" s="79" t="s">
        <v>441</v>
      </c>
      <c r="G174" s="23" t="s">
        <v>207</v>
      </c>
      <c r="H174" s="88" t="s">
        <v>208</v>
      </c>
      <c r="I174" s="79" t="s">
        <v>397</v>
      </c>
      <c r="J174" s="92">
        <v>36000000</v>
      </c>
      <c r="K174" s="29">
        <f t="shared" si="13"/>
        <v>36000000</v>
      </c>
      <c r="L174" s="18">
        <v>6000000</v>
      </c>
      <c r="M174" s="30">
        <v>44028</v>
      </c>
      <c r="N174" s="80">
        <v>44034</v>
      </c>
      <c r="O174" s="80">
        <v>44217</v>
      </c>
      <c r="P174" s="80">
        <v>44217</v>
      </c>
      <c r="Q174" s="18"/>
      <c r="R174" s="79"/>
      <c r="S174" s="79"/>
      <c r="T174" s="79" t="s">
        <v>504</v>
      </c>
      <c r="U174" s="31" t="s">
        <v>503</v>
      </c>
      <c r="V174" s="79" t="s">
        <v>229</v>
      </c>
    </row>
    <row r="175" spans="1:22" ht="100.5" customHeight="1" x14ac:dyDescent="0.25">
      <c r="A175" s="79">
        <v>168</v>
      </c>
      <c r="B175" s="79">
        <v>2020</v>
      </c>
      <c r="C175" s="79" t="s">
        <v>656</v>
      </c>
      <c r="D175" s="3" t="s">
        <v>461</v>
      </c>
      <c r="E175" s="12">
        <v>79822690</v>
      </c>
      <c r="F175" s="79" t="s">
        <v>460</v>
      </c>
      <c r="G175" s="23" t="s">
        <v>207</v>
      </c>
      <c r="H175" s="88" t="s">
        <v>208</v>
      </c>
      <c r="I175" s="79" t="s">
        <v>387</v>
      </c>
      <c r="J175" s="92">
        <v>15600000</v>
      </c>
      <c r="K175" s="29">
        <f t="shared" si="13"/>
        <v>15600000</v>
      </c>
      <c r="L175" s="18">
        <v>2400000</v>
      </c>
      <c r="M175" s="30">
        <v>44027</v>
      </c>
      <c r="N175" s="80">
        <v>44033</v>
      </c>
      <c r="O175" s="80">
        <v>44232</v>
      </c>
      <c r="P175" s="80">
        <v>44232</v>
      </c>
      <c r="Q175" s="18"/>
      <c r="R175" s="79"/>
      <c r="S175" s="79"/>
      <c r="T175" s="8" t="s">
        <v>500</v>
      </c>
      <c r="U175" s="79" t="s">
        <v>499</v>
      </c>
      <c r="V175" s="79" t="s">
        <v>229</v>
      </c>
    </row>
    <row r="176" spans="1:22" ht="100.5" customHeight="1" x14ac:dyDescent="0.25">
      <c r="A176" s="79">
        <v>169</v>
      </c>
      <c r="B176" s="79">
        <v>2020</v>
      </c>
      <c r="C176" s="79" t="s">
        <v>657</v>
      </c>
      <c r="D176" s="3" t="s">
        <v>462</v>
      </c>
      <c r="E176" s="12">
        <v>1015420424</v>
      </c>
      <c r="F176" s="79" t="s">
        <v>87</v>
      </c>
      <c r="G176" s="23" t="s">
        <v>207</v>
      </c>
      <c r="H176" s="88" t="s">
        <v>208</v>
      </c>
      <c r="I176" s="79" t="s">
        <v>387</v>
      </c>
      <c r="J176" s="92">
        <v>32500000</v>
      </c>
      <c r="K176" s="29">
        <f t="shared" si="13"/>
        <v>32500000</v>
      </c>
      <c r="L176" s="18">
        <v>5000000</v>
      </c>
      <c r="M176" s="30">
        <v>44027</v>
      </c>
      <c r="N176" s="80">
        <v>44033</v>
      </c>
      <c r="O176" s="80">
        <v>44232</v>
      </c>
      <c r="P176" s="80">
        <v>44232</v>
      </c>
      <c r="Q176" s="18"/>
      <c r="R176" s="79"/>
      <c r="S176" s="79"/>
      <c r="T176" s="8" t="s">
        <v>500</v>
      </c>
      <c r="U176" s="79" t="s">
        <v>499</v>
      </c>
      <c r="V176" s="79" t="s">
        <v>229</v>
      </c>
    </row>
    <row r="177" spans="1:22" ht="100.5" customHeight="1" x14ac:dyDescent="0.25">
      <c r="A177" s="79">
        <v>170</v>
      </c>
      <c r="B177" s="79">
        <v>2020</v>
      </c>
      <c r="C177" s="79" t="s">
        <v>658</v>
      </c>
      <c r="D177" s="3" t="s">
        <v>432</v>
      </c>
      <c r="E177" s="13">
        <v>52822727</v>
      </c>
      <c r="F177" s="79" t="s">
        <v>433</v>
      </c>
      <c r="G177" s="74" t="s">
        <v>207</v>
      </c>
      <c r="H177" s="77" t="s">
        <v>208</v>
      </c>
      <c r="I177" s="79" t="s">
        <v>387</v>
      </c>
      <c r="J177" s="92">
        <v>28600000</v>
      </c>
      <c r="K177" s="29">
        <f t="shared" si="13"/>
        <v>28600000</v>
      </c>
      <c r="L177" s="18">
        <v>4400000</v>
      </c>
      <c r="M177" s="30">
        <v>44027</v>
      </c>
      <c r="N177" s="80">
        <v>44029</v>
      </c>
      <c r="O177" s="80">
        <v>44228</v>
      </c>
      <c r="P177" s="80">
        <v>44228</v>
      </c>
      <c r="Q177" s="18"/>
      <c r="R177" s="79"/>
      <c r="S177" s="79"/>
      <c r="T177" s="8" t="s">
        <v>500</v>
      </c>
      <c r="U177" s="79" t="s">
        <v>499</v>
      </c>
      <c r="V177" s="79" t="s">
        <v>229</v>
      </c>
    </row>
    <row r="178" spans="1:22" ht="100.5" customHeight="1" x14ac:dyDescent="0.25">
      <c r="A178" s="64">
        <v>171</v>
      </c>
      <c r="B178" s="64">
        <v>2020</v>
      </c>
      <c r="C178" s="57" t="s">
        <v>659</v>
      </c>
      <c r="D178" s="38" t="s">
        <v>431</v>
      </c>
      <c r="E178" s="14">
        <v>80259074</v>
      </c>
      <c r="F178" s="64" t="s">
        <v>42</v>
      </c>
      <c r="G178" s="74" t="s">
        <v>207</v>
      </c>
      <c r="H178" s="77" t="s">
        <v>208</v>
      </c>
      <c r="I178" s="79" t="s">
        <v>387</v>
      </c>
      <c r="J178" s="92">
        <v>15600000</v>
      </c>
      <c r="K178" s="29">
        <f t="shared" si="13"/>
        <v>15600000</v>
      </c>
      <c r="L178" s="18">
        <v>2400000</v>
      </c>
      <c r="M178" s="30">
        <v>44027</v>
      </c>
      <c r="N178" s="80">
        <v>44034</v>
      </c>
      <c r="O178" s="80">
        <v>44233</v>
      </c>
      <c r="P178" s="80">
        <v>44233</v>
      </c>
      <c r="R178" s="64"/>
      <c r="S178" s="64"/>
      <c r="T178" s="8" t="s">
        <v>500</v>
      </c>
      <c r="U178" s="79" t="s">
        <v>499</v>
      </c>
      <c r="V178" s="79" t="s">
        <v>229</v>
      </c>
    </row>
    <row r="179" spans="1:22" ht="100.5" customHeight="1" x14ac:dyDescent="0.25">
      <c r="A179" s="79">
        <v>172</v>
      </c>
      <c r="B179" s="79">
        <v>2020</v>
      </c>
      <c r="C179" s="79" t="s">
        <v>660</v>
      </c>
      <c r="D179" s="79" t="s">
        <v>463</v>
      </c>
      <c r="E179" s="12">
        <v>79368737</v>
      </c>
      <c r="F179" s="79" t="s">
        <v>146</v>
      </c>
      <c r="G179" s="74" t="s">
        <v>207</v>
      </c>
      <c r="H179" s="77" t="s">
        <v>208</v>
      </c>
      <c r="I179" s="79" t="s">
        <v>397</v>
      </c>
      <c r="J179" s="92">
        <v>23700000</v>
      </c>
      <c r="K179" s="29">
        <f t="shared" si="13"/>
        <v>23700000</v>
      </c>
      <c r="L179" s="18">
        <v>3950000</v>
      </c>
      <c r="M179" s="30">
        <v>44029</v>
      </c>
      <c r="N179" s="80">
        <v>44033</v>
      </c>
      <c r="O179" s="80">
        <v>44216</v>
      </c>
      <c r="P179" s="80">
        <v>44216</v>
      </c>
      <c r="Q179" s="18"/>
      <c r="R179" s="79"/>
      <c r="S179" s="79"/>
      <c r="T179" s="8" t="s">
        <v>500</v>
      </c>
      <c r="U179" s="79" t="s">
        <v>499</v>
      </c>
      <c r="V179" s="79" t="s">
        <v>229</v>
      </c>
    </row>
    <row r="180" spans="1:22" ht="100.5" customHeight="1" x14ac:dyDescent="0.25">
      <c r="A180" s="79">
        <v>173</v>
      </c>
      <c r="B180" s="79">
        <v>2020</v>
      </c>
      <c r="C180" s="79" t="s">
        <v>661</v>
      </c>
      <c r="D180" s="79" t="s">
        <v>481</v>
      </c>
      <c r="E180" s="12">
        <v>53100008</v>
      </c>
      <c r="F180" s="79" t="s">
        <v>87</v>
      </c>
      <c r="G180" s="23" t="s">
        <v>207</v>
      </c>
      <c r="H180" s="88" t="s">
        <v>208</v>
      </c>
      <c r="I180" s="79" t="s">
        <v>397</v>
      </c>
      <c r="J180" s="92">
        <v>30000000</v>
      </c>
      <c r="K180" s="29">
        <f t="shared" si="13"/>
        <v>30000000</v>
      </c>
      <c r="L180" s="92">
        <v>5000000</v>
      </c>
      <c r="M180" s="30">
        <v>44029</v>
      </c>
      <c r="N180" s="32">
        <v>44036</v>
      </c>
      <c r="O180" s="80">
        <v>44219</v>
      </c>
      <c r="P180" s="80">
        <v>44219</v>
      </c>
      <c r="Q180" s="18"/>
      <c r="R180" s="79"/>
      <c r="S180" s="79"/>
      <c r="T180" s="8" t="s">
        <v>500</v>
      </c>
      <c r="U180" s="79" t="s">
        <v>499</v>
      </c>
      <c r="V180" s="79" t="s">
        <v>229</v>
      </c>
    </row>
    <row r="181" spans="1:22" ht="100.5" customHeight="1" x14ac:dyDescent="0.25">
      <c r="A181" s="64">
        <v>174</v>
      </c>
      <c r="B181" s="64">
        <v>2020</v>
      </c>
      <c r="C181" s="79" t="s">
        <v>662</v>
      </c>
      <c r="D181" s="64" t="s">
        <v>434</v>
      </c>
      <c r="E181" s="20">
        <v>1023871966</v>
      </c>
      <c r="F181" s="64" t="s">
        <v>435</v>
      </c>
      <c r="G181" s="74" t="s">
        <v>207</v>
      </c>
      <c r="H181" s="77" t="s">
        <v>208</v>
      </c>
      <c r="I181" s="79" t="s">
        <v>387</v>
      </c>
      <c r="J181" s="92">
        <v>39000000</v>
      </c>
      <c r="K181" s="29">
        <f t="shared" si="13"/>
        <v>39000000</v>
      </c>
      <c r="L181" s="22">
        <v>6000000</v>
      </c>
      <c r="M181" s="30">
        <v>44028</v>
      </c>
      <c r="N181" s="32">
        <v>44033</v>
      </c>
      <c r="O181" s="32">
        <v>44231</v>
      </c>
      <c r="P181" s="32">
        <v>44231</v>
      </c>
      <c r="Q181" s="18"/>
      <c r="R181" s="79"/>
      <c r="S181" s="79"/>
      <c r="T181" s="8" t="s">
        <v>500</v>
      </c>
      <c r="U181" s="79" t="s">
        <v>499</v>
      </c>
      <c r="V181" s="79" t="s">
        <v>229</v>
      </c>
    </row>
    <row r="182" spans="1:22" ht="100.5" customHeight="1" x14ac:dyDescent="0.25">
      <c r="A182" s="79">
        <v>175</v>
      </c>
      <c r="B182" s="79">
        <v>2020</v>
      </c>
      <c r="C182" s="57" t="s">
        <v>663</v>
      </c>
      <c r="D182" s="3" t="s">
        <v>449</v>
      </c>
      <c r="E182" s="20">
        <v>79301815</v>
      </c>
      <c r="F182" s="79" t="s">
        <v>132</v>
      </c>
      <c r="G182" s="74" t="s">
        <v>207</v>
      </c>
      <c r="H182" s="77" t="s">
        <v>208</v>
      </c>
      <c r="I182" s="79" t="s">
        <v>387</v>
      </c>
      <c r="J182" s="92">
        <v>35750000</v>
      </c>
      <c r="K182" s="29">
        <f t="shared" si="13"/>
        <v>35750000</v>
      </c>
      <c r="L182" s="22">
        <v>5500000</v>
      </c>
      <c r="M182" s="30">
        <v>44029</v>
      </c>
      <c r="N182" s="32">
        <v>44034</v>
      </c>
      <c r="O182" s="32">
        <v>44233</v>
      </c>
      <c r="P182" s="32">
        <v>44233</v>
      </c>
      <c r="Q182" s="18"/>
      <c r="R182" s="79"/>
      <c r="S182" s="79"/>
      <c r="T182" s="8" t="s">
        <v>500</v>
      </c>
      <c r="U182" s="79" t="s">
        <v>499</v>
      </c>
      <c r="V182" s="79" t="s">
        <v>229</v>
      </c>
    </row>
    <row r="183" spans="1:22" ht="100.5" customHeight="1" x14ac:dyDescent="0.25">
      <c r="A183" s="79">
        <v>176</v>
      </c>
      <c r="B183" s="79">
        <v>2020</v>
      </c>
      <c r="C183" s="79" t="s">
        <v>664</v>
      </c>
      <c r="D183" s="79" t="s">
        <v>474</v>
      </c>
      <c r="E183" s="20" t="s">
        <v>473</v>
      </c>
      <c r="F183" s="79" t="s">
        <v>472</v>
      </c>
      <c r="G183" s="74" t="s">
        <v>207</v>
      </c>
      <c r="H183" s="79" t="s">
        <v>236</v>
      </c>
      <c r="I183" s="79" t="s">
        <v>475</v>
      </c>
      <c r="J183" s="92">
        <v>12419929</v>
      </c>
      <c r="K183" s="29">
        <f t="shared" si="13"/>
        <v>12419929</v>
      </c>
      <c r="L183" s="22">
        <v>0</v>
      </c>
      <c r="M183" s="30">
        <v>44035</v>
      </c>
      <c r="N183" s="80">
        <v>44035</v>
      </c>
      <c r="O183" s="80">
        <v>44187</v>
      </c>
      <c r="P183" s="80">
        <v>44187</v>
      </c>
      <c r="Q183" s="18"/>
      <c r="R183" s="79"/>
      <c r="S183" s="79"/>
      <c r="T183" s="31" t="s">
        <v>510</v>
      </c>
      <c r="U183" s="79" t="s">
        <v>509</v>
      </c>
      <c r="V183" s="79" t="s">
        <v>229</v>
      </c>
    </row>
    <row r="184" spans="1:22" ht="100.5" customHeight="1" x14ac:dyDescent="0.25">
      <c r="A184" s="79">
        <v>177</v>
      </c>
      <c r="B184" s="79">
        <v>2020</v>
      </c>
      <c r="C184" s="57" t="s">
        <v>665</v>
      </c>
      <c r="D184" s="3" t="s">
        <v>450</v>
      </c>
      <c r="E184" s="12">
        <v>1022967264</v>
      </c>
      <c r="F184" s="79" t="s">
        <v>451</v>
      </c>
      <c r="G184" s="23" t="s">
        <v>207</v>
      </c>
      <c r="H184" s="88" t="s">
        <v>208</v>
      </c>
      <c r="I184" s="79" t="s">
        <v>410</v>
      </c>
      <c r="J184" s="92">
        <v>36135000</v>
      </c>
      <c r="K184" s="29">
        <f t="shared" si="13"/>
        <v>36135000</v>
      </c>
      <c r="L184" s="22">
        <v>6570000</v>
      </c>
      <c r="M184" s="30">
        <v>44029</v>
      </c>
      <c r="N184" s="32">
        <v>44032</v>
      </c>
      <c r="O184" s="32">
        <v>44200</v>
      </c>
      <c r="P184" s="32">
        <v>44200</v>
      </c>
      <c r="Q184" s="18"/>
      <c r="R184" s="79"/>
      <c r="S184" s="79"/>
      <c r="T184" s="8" t="s">
        <v>500</v>
      </c>
      <c r="U184" s="79" t="s">
        <v>499</v>
      </c>
      <c r="V184" s="79" t="s">
        <v>229</v>
      </c>
    </row>
    <row r="185" spans="1:22" ht="100.5" customHeight="1" x14ac:dyDescent="0.25">
      <c r="A185" s="79">
        <v>178</v>
      </c>
      <c r="B185" s="79">
        <v>2020</v>
      </c>
      <c r="C185" s="79" t="s">
        <v>666</v>
      </c>
      <c r="D185" s="3" t="s">
        <v>452</v>
      </c>
      <c r="E185" s="20">
        <v>85466214</v>
      </c>
      <c r="F185" s="79" t="s">
        <v>453</v>
      </c>
      <c r="G185" s="74" t="s">
        <v>207</v>
      </c>
      <c r="H185" s="77" t="s">
        <v>208</v>
      </c>
      <c r="I185" s="79" t="s">
        <v>397</v>
      </c>
      <c r="J185" s="92">
        <v>30000000</v>
      </c>
      <c r="K185" s="29">
        <f t="shared" si="13"/>
        <v>30000000</v>
      </c>
      <c r="L185" s="22">
        <v>5000000</v>
      </c>
      <c r="M185" s="30">
        <v>44029</v>
      </c>
      <c r="N185" s="33">
        <v>44033</v>
      </c>
      <c r="O185" s="33">
        <v>44216</v>
      </c>
      <c r="P185" s="33">
        <v>44216</v>
      </c>
      <c r="Q185" s="89"/>
      <c r="R185" s="64"/>
      <c r="S185" s="64"/>
      <c r="T185" s="8" t="s">
        <v>500</v>
      </c>
      <c r="U185" s="79" t="s">
        <v>499</v>
      </c>
      <c r="V185" s="79" t="s">
        <v>229</v>
      </c>
    </row>
    <row r="186" spans="1:22" ht="100.5" customHeight="1" x14ac:dyDescent="0.25">
      <c r="A186" s="79">
        <v>179</v>
      </c>
      <c r="B186" s="79">
        <v>2020</v>
      </c>
      <c r="C186" s="57" t="s">
        <v>667</v>
      </c>
      <c r="D186" s="3" t="s">
        <v>454</v>
      </c>
      <c r="E186" s="20">
        <v>52056968</v>
      </c>
      <c r="F186" s="79" t="s">
        <v>62</v>
      </c>
      <c r="G186" s="74" t="s">
        <v>207</v>
      </c>
      <c r="H186" s="77" t="s">
        <v>208</v>
      </c>
      <c r="I186" s="79" t="s">
        <v>410</v>
      </c>
      <c r="J186" s="92">
        <v>36000000</v>
      </c>
      <c r="K186" s="29">
        <f t="shared" si="13"/>
        <v>36000000</v>
      </c>
      <c r="L186" s="92">
        <v>6000000</v>
      </c>
      <c r="M186" s="30">
        <v>44030</v>
      </c>
      <c r="N186" s="80">
        <v>44036</v>
      </c>
      <c r="O186" s="80">
        <v>44203</v>
      </c>
      <c r="P186" s="80">
        <v>44203</v>
      </c>
      <c r="Q186" s="18"/>
      <c r="R186" s="79"/>
      <c r="S186" s="79"/>
      <c r="T186" s="8" t="s">
        <v>500</v>
      </c>
      <c r="U186" s="79" t="s">
        <v>499</v>
      </c>
      <c r="V186" s="79" t="s">
        <v>229</v>
      </c>
    </row>
    <row r="187" spans="1:22" ht="100.5" customHeight="1" x14ac:dyDescent="0.25">
      <c r="A187" s="79">
        <v>180</v>
      </c>
      <c r="B187" s="79">
        <v>2020</v>
      </c>
      <c r="C187" s="79" t="s">
        <v>668</v>
      </c>
      <c r="D187" s="3" t="s">
        <v>455</v>
      </c>
      <c r="E187" s="12">
        <v>52243406</v>
      </c>
      <c r="F187" s="79" t="s">
        <v>456</v>
      </c>
      <c r="G187" s="74" t="s">
        <v>207</v>
      </c>
      <c r="H187" s="77" t="s">
        <v>208</v>
      </c>
      <c r="I187" s="79" t="s">
        <v>410</v>
      </c>
      <c r="J187" s="92">
        <v>43450000</v>
      </c>
      <c r="K187" s="29">
        <f t="shared" si="13"/>
        <v>43450000</v>
      </c>
      <c r="L187" s="18">
        <v>7900000</v>
      </c>
      <c r="M187" s="69">
        <v>44030</v>
      </c>
      <c r="N187" s="71">
        <v>44033</v>
      </c>
      <c r="O187" s="71">
        <v>44200</v>
      </c>
      <c r="P187" s="71">
        <v>44200</v>
      </c>
      <c r="Q187" s="90"/>
      <c r="R187" s="65"/>
      <c r="S187" s="65"/>
      <c r="T187" s="8" t="s">
        <v>500</v>
      </c>
      <c r="U187" s="79" t="s">
        <v>499</v>
      </c>
      <c r="V187" s="79" t="s">
        <v>229</v>
      </c>
    </row>
    <row r="188" spans="1:22" ht="100.5" customHeight="1" x14ac:dyDescent="0.25">
      <c r="A188" s="79">
        <v>181</v>
      </c>
      <c r="B188" s="79">
        <v>2020</v>
      </c>
      <c r="C188" s="57" t="s">
        <v>669</v>
      </c>
      <c r="D188" s="3" t="s">
        <v>457</v>
      </c>
      <c r="E188" s="20">
        <v>1014182950</v>
      </c>
      <c r="F188" s="79" t="s">
        <v>66</v>
      </c>
      <c r="G188" s="74" t="s">
        <v>207</v>
      </c>
      <c r="H188" s="77" t="s">
        <v>208</v>
      </c>
      <c r="I188" s="79" t="s">
        <v>359</v>
      </c>
      <c r="J188" s="92">
        <v>31500000</v>
      </c>
      <c r="K188" s="29">
        <f t="shared" si="13"/>
        <v>31500000</v>
      </c>
      <c r="L188" s="18">
        <v>6300000</v>
      </c>
      <c r="M188" s="30">
        <v>44033</v>
      </c>
      <c r="N188" s="80">
        <v>44033</v>
      </c>
      <c r="O188" s="80">
        <v>44185</v>
      </c>
      <c r="P188" s="80">
        <v>44185</v>
      </c>
      <c r="Q188" s="18"/>
      <c r="R188" s="79"/>
      <c r="S188" s="79"/>
      <c r="T188" s="8" t="s">
        <v>500</v>
      </c>
      <c r="U188" s="79" t="s">
        <v>499</v>
      </c>
      <c r="V188" s="79" t="s">
        <v>229</v>
      </c>
    </row>
    <row r="189" spans="1:22" ht="100.5" customHeight="1" x14ac:dyDescent="0.25">
      <c r="A189" s="79">
        <v>182</v>
      </c>
      <c r="B189" s="79">
        <v>2020</v>
      </c>
      <c r="C189" s="79" t="s">
        <v>670</v>
      </c>
      <c r="D189" s="3" t="s">
        <v>464</v>
      </c>
      <c r="E189" s="20">
        <v>80120721</v>
      </c>
      <c r="F189" s="79" t="s">
        <v>465</v>
      </c>
      <c r="G189" s="74" t="s">
        <v>207</v>
      </c>
      <c r="H189" s="77" t="s">
        <v>208</v>
      </c>
      <c r="I189" s="79" t="s">
        <v>397</v>
      </c>
      <c r="J189" s="92">
        <v>39420000</v>
      </c>
      <c r="K189" s="29">
        <f t="shared" si="13"/>
        <v>39420000</v>
      </c>
      <c r="L189" s="92">
        <v>6570000</v>
      </c>
      <c r="M189" s="69">
        <v>44030</v>
      </c>
      <c r="N189" s="80">
        <v>44033</v>
      </c>
      <c r="O189" s="80">
        <v>44216</v>
      </c>
      <c r="P189" s="80">
        <v>44216</v>
      </c>
      <c r="Q189" s="18"/>
      <c r="R189" s="79"/>
      <c r="S189" s="79"/>
      <c r="T189" s="8" t="s">
        <v>500</v>
      </c>
      <c r="U189" s="79" t="s">
        <v>499</v>
      </c>
      <c r="V189" s="79" t="s">
        <v>229</v>
      </c>
    </row>
    <row r="190" spans="1:22" ht="100.5" customHeight="1" x14ac:dyDescent="0.25">
      <c r="A190" s="79">
        <v>183</v>
      </c>
      <c r="B190" s="79">
        <v>2020</v>
      </c>
      <c r="C190" s="57" t="s">
        <v>671</v>
      </c>
      <c r="D190" s="3" t="s">
        <v>466</v>
      </c>
      <c r="E190" s="20">
        <v>1032426008</v>
      </c>
      <c r="F190" s="79" t="s">
        <v>467</v>
      </c>
      <c r="G190" s="74" t="s">
        <v>207</v>
      </c>
      <c r="H190" s="77" t="s">
        <v>208</v>
      </c>
      <c r="I190" s="79" t="s">
        <v>397</v>
      </c>
      <c r="J190" s="92">
        <v>39420000</v>
      </c>
      <c r="K190" s="29">
        <f t="shared" si="13"/>
        <v>39420000</v>
      </c>
      <c r="L190" s="92">
        <v>6570000</v>
      </c>
      <c r="M190" s="69">
        <v>44030</v>
      </c>
      <c r="N190" s="80">
        <v>44033</v>
      </c>
      <c r="O190" s="80">
        <v>44216</v>
      </c>
      <c r="P190" s="80">
        <v>44216</v>
      </c>
      <c r="Q190" s="18"/>
      <c r="R190" s="79"/>
      <c r="S190" s="79"/>
      <c r="T190" s="8" t="s">
        <v>500</v>
      </c>
      <c r="U190" s="79" t="s">
        <v>499</v>
      </c>
      <c r="V190" s="79" t="s">
        <v>229</v>
      </c>
    </row>
    <row r="191" spans="1:22" ht="55.5" customHeight="1" x14ac:dyDescent="0.25">
      <c r="A191" s="128">
        <v>184</v>
      </c>
      <c r="B191" s="128">
        <v>2020</v>
      </c>
      <c r="C191" s="128" t="s">
        <v>672</v>
      </c>
      <c r="D191" s="3" t="s">
        <v>737</v>
      </c>
      <c r="E191" s="20">
        <v>53038421</v>
      </c>
      <c r="F191" s="128" t="s">
        <v>28</v>
      </c>
      <c r="G191" s="136" t="s">
        <v>207</v>
      </c>
      <c r="H191" s="138" t="s">
        <v>208</v>
      </c>
      <c r="I191" s="128" t="s">
        <v>397</v>
      </c>
      <c r="J191" s="130">
        <v>39420000</v>
      </c>
      <c r="K191" s="140">
        <f t="shared" si="13"/>
        <v>39420000</v>
      </c>
      <c r="L191" s="130">
        <v>6570000</v>
      </c>
      <c r="M191" s="132">
        <v>44030</v>
      </c>
      <c r="N191" s="134">
        <v>44033</v>
      </c>
      <c r="O191" s="134">
        <v>44216</v>
      </c>
      <c r="P191" s="134">
        <v>44216</v>
      </c>
      <c r="Q191" s="128"/>
      <c r="R191" s="128"/>
      <c r="S191" s="128"/>
      <c r="T191" s="128" t="s">
        <v>500</v>
      </c>
      <c r="U191" s="128" t="s">
        <v>499</v>
      </c>
      <c r="V191" s="128" t="s">
        <v>229</v>
      </c>
    </row>
    <row r="192" spans="1:22" s="1" customFormat="1" ht="55.5" customHeight="1" x14ac:dyDescent="0.25">
      <c r="A192" s="129"/>
      <c r="B192" s="129"/>
      <c r="C192" s="129"/>
      <c r="D192" s="59" t="s">
        <v>738</v>
      </c>
      <c r="E192" s="11">
        <v>52108025</v>
      </c>
      <c r="F192" s="129"/>
      <c r="G192" s="137"/>
      <c r="H192" s="139"/>
      <c r="I192" s="129"/>
      <c r="J192" s="131"/>
      <c r="K192" s="141"/>
      <c r="L192" s="131"/>
      <c r="M192" s="133"/>
      <c r="N192" s="135"/>
      <c r="O192" s="135"/>
      <c r="P192" s="135"/>
      <c r="Q192" s="129"/>
      <c r="R192" s="129"/>
      <c r="S192" s="129"/>
      <c r="T192" s="129"/>
      <c r="U192" s="129"/>
      <c r="V192" s="129"/>
    </row>
    <row r="193" spans="1:22" ht="100.5" customHeight="1" x14ac:dyDescent="0.25">
      <c r="A193" s="79">
        <v>185</v>
      </c>
      <c r="B193" s="79">
        <v>2020</v>
      </c>
      <c r="C193" s="57" t="s">
        <v>673</v>
      </c>
      <c r="D193" s="3" t="s">
        <v>468</v>
      </c>
      <c r="E193" s="20">
        <v>1014225672</v>
      </c>
      <c r="F193" s="79" t="s">
        <v>441</v>
      </c>
      <c r="G193" s="74" t="s">
        <v>207</v>
      </c>
      <c r="H193" s="77" t="s">
        <v>208</v>
      </c>
      <c r="I193" s="79" t="s">
        <v>387</v>
      </c>
      <c r="J193" s="92">
        <v>42250000</v>
      </c>
      <c r="K193" s="29">
        <f t="shared" si="13"/>
        <v>42250000</v>
      </c>
      <c r="L193" s="92">
        <v>6500000</v>
      </c>
      <c r="M193" s="69">
        <v>44030</v>
      </c>
      <c r="N193" s="80">
        <v>44034</v>
      </c>
      <c r="O193" s="80">
        <v>44233</v>
      </c>
      <c r="P193" s="80">
        <v>44233</v>
      </c>
      <c r="Q193" s="18"/>
      <c r="R193" s="79"/>
      <c r="S193" s="79"/>
      <c r="T193" s="8" t="s">
        <v>500</v>
      </c>
      <c r="U193" s="64" t="s">
        <v>499</v>
      </c>
      <c r="V193" s="79" t="s">
        <v>229</v>
      </c>
    </row>
    <row r="194" spans="1:22" ht="100.5" customHeight="1" x14ac:dyDescent="0.25">
      <c r="A194" s="79">
        <v>186</v>
      </c>
      <c r="B194" s="79">
        <v>2020</v>
      </c>
      <c r="C194" s="79" t="s">
        <v>674</v>
      </c>
      <c r="D194" s="3" t="s">
        <v>469</v>
      </c>
      <c r="E194" s="20">
        <v>52883153</v>
      </c>
      <c r="F194" s="79" t="s">
        <v>470</v>
      </c>
      <c r="G194" s="74" t="s">
        <v>207</v>
      </c>
      <c r="H194" s="77" t="s">
        <v>208</v>
      </c>
      <c r="I194" s="79" t="s">
        <v>359</v>
      </c>
      <c r="J194" s="92">
        <v>27000000</v>
      </c>
      <c r="K194" s="29">
        <f t="shared" si="13"/>
        <v>27000000</v>
      </c>
      <c r="L194" s="92">
        <v>5400000</v>
      </c>
      <c r="M194" s="69">
        <v>44030</v>
      </c>
      <c r="N194" s="80">
        <v>44035</v>
      </c>
      <c r="O194" s="80">
        <v>44187</v>
      </c>
      <c r="P194" s="80">
        <v>44187</v>
      </c>
      <c r="Q194" s="18"/>
      <c r="R194" s="79"/>
      <c r="S194" s="79"/>
      <c r="T194" s="73" t="s">
        <v>501</v>
      </c>
      <c r="U194" s="79" t="s">
        <v>502</v>
      </c>
      <c r="V194" s="79" t="s">
        <v>229</v>
      </c>
    </row>
    <row r="195" spans="1:22" ht="100.5" customHeight="1" x14ac:dyDescent="0.25">
      <c r="A195" s="79">
        <v>187</v>
      </c>
      <c r="B195" s="79">
        <v>2020</v>
      </c>
      <c r="C195" s="79" t="s">
        <v>675</v>
      </c>
      <c r="D195" s="79" t="s">
        <v>486</v>
      </c>
      <c r="E195" s="20">
        <v>1121823518</v>
      </c>
      <c r="F195" s="79" t="s">
        <v>129</v>
      </c>
      <c r="G195" s="74" t="s">
        <v>207</v>
      </c>
      <c r="H195" s="77" t="s">
        <v>208</v>
      </c>
      <c r="I195" s="79" t="s">
        <v>359</v>
      </c>
      <c r="J195" s="92">
        <v>12000000</v>
      </c>
      <c r="K195" s="29">
        <f t="shared" ref="K195:K240" si="14">+J195+Q195</f>
        <v>12000000</v>
      </c>
      <c r="L195" s="92">
        <v>2400000</v>
      </c>
      <c r="M195" s="30">
        <v>44035</v>
      </c>
      <c r="N195" s="80">
        <v>44047</v>
      </c>
      <c r="O195" s="80">
        <v>44199</v>
      </c>
      <c r="P195" s="80">
        <v>44199</v>
      </c>
      <c r="Q195" s="79"/>
      <c r="R195" s="18"/>
      <c r="S195" s="79"/>
      <c r="T195" s="8" t="s">
        <v>500</v>
      </c>
      <c r="U195" s="64" t="s">
        <v>499</v>
      </c>
      <c r="V195" s="79" t="s">
        <v>229</v>
      </c>
    </row>
    <row r="196" spans="1:22" ht="100.5" customHeight="1" x14ac:dyDescent="0.25">
      <c r="A196" s="79">
        <v>188</v>
      </c>
      <c r="B196" s="79">
        <v>2020</v>
      </c>
      <c r="C196" s="79" t="s">
        <v>676</v>
      </c>
      <c r="D196" s="79" t="s">
        <v>487</v>
      </c>
      <c r="E196" s="12">
        <v>79106066</v>
      </c>
      <c r="F196" s="79" t="s">
        <v>545</v>
      </c>
      <c r="G196" s="23" t="s">
        <v>207</v>
      </c>
      <c r="H196" s="88" t="s">
        <v>208</v>
      </c>
      <c r="I196" s="79" t="s">
        <v>359</v>
      </c>
      <c r="J196" s="92">
        <v>12000000</v>
      </c>
      <c r="K196" s="29">
        <f t="shared" si="14"/>
        <v>12000000</v>
      </c>
      <c r="L196" s="92">
        <v>2400000</v>
      </c>
      <c r="M196" s="30">
        <v>44043</v>
      </c>
      <c r="N196" s="80">
        <v>44046</v>
      </c>
      <c r="O196" s="80">
        <v>44198</v>
      </c>
      <c r="P196" s="80">
        <v>44198</v>
      </c>
      <c r="Q196" s="79"/>
      <c r="R196" s="18"/>
      <c r="S196" s="79"/>
      <c r="T196" s="8" t="s">
        <v>500</v>
      </c>
      <c r="U196" s="64" t="s">
        <v>499</v>
      </c>
      <c r="V196" s="79" t="s">
        <v>229</v>
      </c>
    </row>
    <row r="197" spans="1:22" ht="100.5" customHeight="1" x14ac:dyDescent="0.25">
      <c r="A197" s="79">
        <v>189</v>
      </c>
      <c r="B197" s="79">
        <v>2020</v>
      </c>
      <c r="C197" s="57" t="s">
        <v>677</v>
      </c>
      <c r="D197" s="79" t="s">
        <v>5</v>
      </c>
      <c r="E197" s="12">
        <v>55212820</v>
      </c>
      <c r="F197" s="79" t="s">
        <v>22</v>
      </c>
      <c r="G197" s="23" t="s">
        <v>207</v>
      </c>
      <c r="H197" s="88" t="s">
        <v>208</v>
      </c>
      <c r="I197" s="79" t="s">
        <v>359</v>
      </c>
      <c r="J197" s="92">
        <v>19250000</v>
      </c>
      <c r="K197" s="29">
        <f t="shared" si="14"/>
        <v>19250000</v>
      </c>
      <c r="L197" s="92">
        <v>3850000</v>
      </c>
      <c r="M197" s="80">
        <v>44047</v>
      </c>
      <c r="N197" s="80">
        <v>44049</v>
      </c>
      <c r="O197" s="80">
        <v>44201</v>
      </c>
      <c r="P197" s="80">
        <v>44201</v>
      </c>
      <c r="Q197" s="18"/>
      <c r="R197" s="79"/>
      <c r="S197" s="79"/>
      <c r="T197" s="8" t="s">
        <v>500</v>
      </c>
      <c r="U197" s="64" t="s">
        <v>499</v>
      </c>
      <c r="V197" s="79" t="s">
        <v>229</v>
      </c>
    </row>
    <row r="198" spans="1:22" ht="100.5" customHeight="1" x14ac:dyDescent="0.25">
      <c r="A198" s="79">
        <v>190</v>
      </c>
      <c r="B198" s="79">
        <v>2020</v>
      </c>
      <c r="C198" s="79" t="s">
        <v>678</v>
      </c>
      <c r="D198" s="79" t="s">
        <v>45</v>
      </c>
      <c r="E198" s="12">
        <v>1019042486</v>
      </c>
      <c r="F198" s="79" t="s">
        <v>546</v>
      </c>
      <c r="G198" s="23" t="s">
        <v>207</v>
      </c>
      <c r="H198" s="88" t="s">
        <v>208</v>
      </c>
      <c r="I198" s="79" t="s">
        <v>359</v>
      </c>
      <c r="J198" s="92">
        <v>27500000</v>
      </c>
      <c r="K198" s="29">
        <f t="shared" si="14"/>
        <v>27500000</v>
      </c>
      <c r="L198" s="92">
        <v>5500000</v>
      </c>
      <c r="M198" s="80">
        <v>44047</v>
      </c>
      <c r="N198" s="80">
        <v>44048</v>
      </c>
      <c r="O198" s="80">
        <v>44200</v>
      </c>
      <c r="P198" s="80">
        <v>44200</v>
      </c>
      <c r="Q198" s="18"/>
      <c r="R198" s="79"/>
      <c r="S198" s="79"/>
      <c r="T198" s="8" t="s">
        <v>500</v>
      </c>
      <c r="U198" s="64" t="s">
        <v>499</v>
      </c>
      <c r="V198" s="79" t="s">
        <v>229</v>
      </c>
    </row>
    <row r="199" spans="1:22" ht="100.5" customHeight="1" x14ac:dyDescent="0.25">
      <c r="A199" s="79">
        <v>191</v>
      </c>
      <c r="B199" s="79">
        <v>2020</v>
      </c>
      <c r="C199" s="57" t="s">
        <v>679</v>
      </c>
      <c r="D199" s="79" t="s">
        <v>488</v>
      </c>
      <c r="E199" s="12">
        <v>1026266066</v>
      </c>
      <c r="F199" s="79" t="s">
        <v>497</v>
      </c>
      <c r="G199" s="23" t="s">
        <v>207</v>
      </c>
      <c r="H199" s="88" t="s">
        <v>208</v>
      </c>
      <c r="I199" s="79" t="s">
        <v>359</v>
      </c>
      <c r="J199" s="92">
        <v>21000000</v>
      </c>
      <c r="K199" s="29">
        <f t="shared" si="14"/>
        <v>21000000</v>
      </c>
      <c r="L199" s="92">
        <v>4200000</v>
      </c>
      <c r="M199" s="80">
        <v>44047</v>
      </c>
      <c r="N199" s="80">
        <v>44048</v>
      </c>
      <c r="O199" s="80">
        <v>44200</v>
      </c>
      <c r="P199" s="80">
        <v>44200</v>
      </c>
      <c r="Q199" s="18"/>
      <c r="R199" s="79"/>
      <c r="S199" s="79"/>
      <c r="T199" s="8" t="s">
        <v>500</v>
      </c>
      <c r="U199" s="64" t="s">
        <v>499</v>
      </c>
      <c r="V199" s="79" t="s">
        <v>229</v>
      </c>
    </row>
    <row r="200" spans="1:22" ht="100.5" customHeight="1" x14ac:dyDescent="0.25">
      <c r="A200" s="79">
        <v>192</v>
      </c>
      <c r="B200" s="79">
        <v>2020</v>
      </c>
      <c r="C200" s="79" t="s">
        <v>680</v>
      </c>
      <c r="D200" s="79" t="s">
        <v>96</v>
      </c>
      <c r="E200" s="13">
        <v>1012344329</v>
      </c>
      <c r="F200" s="79" t="s">
        <v>374</v>
      </c>
      <c r="G200" s="23" t="s">
        <v>207</v>
      </c>
      <c r="H200" s="88" t="s">
        <v>208</v>
      </c>
      <c r="I200" s="79" t="s">
        <v>359</v>
      </c>
      <c r="J200" s="92">
        <v>32820000</v>
      </c>
      <c r="K200" s="29">
        <f t="shared" si="14"/>
        <v>32820000</v>
      </c>
      <c r="L200" s="92">
        <f>+K200/5</f>
        <v>6564000</v>
      </c>
      <c r="M200" s="80">
        <v>44048</v>
      </c>
      <c r="N200" s="30">
        <v>44053</v>
      </c>
      <c r="O200" s="80">
        <v>44205</v>
      </c>
      <c r="P200" s="80">
        <v>44205</v>
      </c>
      <c r="Q200" s="18"/>
      <c r="R200" s="79"/>
      <c r="S200" s="79"/>
      <c r="T200" s="8" t="s">
        <v>500</v>
      </c>
      <c r="U200" s="64" t="s">
        <v>499</v>
      </c>
      <c r="V200" s="79" t="s">
        <v>229</v>
      </c>
    </row>
    <row r="201" spans="1:22" s="1" customFormat="1" ht="100.5" customHeight="1" x14ac:dyDescent="0.25">
      <c r="A201" s="79">
        <v>193</v>
      </c>
      <c r="B201" s="79">
        <v>2020</v>
      </c>
      <c r="C201" s="57" t="s">
        <v>493</v>
      </c>
      <c r="D201" s="79" t="s">
        <v>494</v>
      </c>
      <c r="E201" s="12">
        <v>901373456</v>
      </c>
      <c r="F201" s="79" t="s">
        <v>495</v>
      </c>
      <c r="G201" s="88" t="s">
        <v>211</v>
      </c>
      <c r="H201" s="88" t="s">
        <v>232</v>
      </c>
      <c r="I201" s="79" t="s">
        <v>471</v>
      </c>
      <c r="J201" s="123">
        <v>8110654.6600000001</v>
      </c>
      <c r="K201" s="29">
        <f t="shared" si="14"/>
        <v>8110654.6600000001</v>
      </c>
      <c r="L201" s="92">
        <v>0</v>
      </c>
      <c r="M201" s="124">
        <v>44048</v>
      </c>
      <c r="N201" s="80">
        <v>44048</v>
      </c>
      <c r="O201" s="80">
        <v>44078</v>
      </c>
      <c r="P201" s="80">
        <v>44078</v>
      </c>
      <c r="Q201" s="18"/>
      <c r="R201" s="79"/>
      <c r="S201" s="79"/>
      <c r="T201" s="81" t="s">
        <v>496</v>
      </c>
      <c r="U201" s="31" t="s">
        <v>507</v>
      </c>
      <c r="V201" s="79" t="s">
        <v>478</v>
      </c>
    </row>
    <row r="202" spans="1:22" ht="100.5" customHeight="1" x14ac:dyDescent="0.25">
      <c r="A202" s="79">
        <v>194</v>
      </c>
      <c r="B202" s="79">
        <v>2020</v>
      </c>
      <c r="C202" s="79" t="s">
        <v>681</v>
      </c>
      <c r="D202" s="79" t="s">
        <v>489</v>
      </c>
      <c r="E202" s="12">
        <v>1071302968</v>
      </c>
      <c r="F202" s="79" t="s">
        <v>490</v>
      </c>
      <c r="G202" s="23" t="s">
        <v>207</v>
      </c>
      <c r="H202" s="88" t="s">
        <v>208</v>
      </c>
      <c r="I202" s="79" t="s">
        <v>359</v>
      </c>
      <c r="J202" s="92">
        <v>32820000</v>
      </c>
      <c r="K202" s="29">
        <f t="shared" si="14"/>
        <v>32820000</v>
      </c>
      <c r="L202" s="92">
        <f>+K202/5</f>
        <v>6564000</v>
      </c>
      <c r="M202" s="80">
        <v>44054</v>
      </c>
      <c r="N202" s="80">
        <v>44056</v>
      </c>
      <c r="O202" s="80">
        <v>44208</v>
      </c>
      <c r="P202" s="80">
        <v>44208</v>
      </c>
      <c r="Q202" s="18"/>
      <c r="R202" s="79"/>
      <c r="S202" s="79"/>
      <c r="T202" s="8" t="s">
        <v>500</v>
      </c>
      <c r="U202" s="64" t="s">
        <v>499</v>
      </c>
      <c r="V202" s="79" t="s">
        <v>229</v>
      </c>
    </row>
    <row r="203" spans="1:22" ht="100.5" customHeight="1" x14ac:dyDescent="0.25">
      <c r="A203" s="79">
        <v>195</v>
      </c>
      <c r="B203" s="79">
        <v>2020</v>
      </c>
      <c r="C203" s="57" t="s">
        <v>682</v>
      </c>
      <c r="D203" s="79" t="s">
        <v>491</v>
      </c>
      <c r="E203" s="13">
        <v>1031143215</v>
      </c>
      <c r="F203" s="79" t="s">
        <v>492</v>
      </c>
      <c r="G203" s="23" t="s">
        <v>207</v>
      </c>
      <c r="H203" s="88" t="s">
        <v>208</v>
      </c>
      <c r="I203" s="79" t="s">
        <v>359</v>
      </c>
      <c r="J203" s="92">
        <v>12000000</v>
      </c>
      <c r="K203" s="29">
        <f t="shared" si="14"/>
        <v>12000000</v>
      </c>
      <c r="L203" s="92">
        <v>2400000</v>
      </c>
      <c r="M203" s="30">
        <v>44057</v>
      </c>
      <c r="N203" s="80">
        <v>44061</v>
      </c>
      <c r="O203" s="80">
        <v>44213</v>
      </c>
      <c r="P203" s="80">
        <v>44213</v>
      </c>
      <c r="Q203" s="18"/>
      <c r="R203" s="79"/>
      <c r="S203" s="79"/>
      <c r="T203" s="8" t="s">
        <v>500</v>
      </c>
      <c r="U203" s="64" t="s">
        <v>499</v>
      </c>
      <c r="V203" s="79" t="s">
        <v>229</v>
      </c>
    </row>
    <row r="204" spans="1:22" ht="100.5" customHeight="1" x14ac:dyDescent="0.25">
      <c r="A204" s="79">
        <v>196</v>
      </c>
      <c r="B204" s="79">
        <v>2020</v>
      </c>
      <c r="C204" s="79" t="s">
        <v>683</v>
      </c>
      <c r="D204" s="79" t="s">
        <v>77</v>
      </c>
      <c r="E204" s="13">
        <v>1023894240</v>
      </c>
      <c r="F204" s="79" t="s">
        <v>394</v>
      </c>
      <c r="G204" s="23" t="s">
        <v>207</v>
      </c>
      <c r="H204" s="88" t="s">
        <v>208</v>
      </c>
      <c r="I204" s="79" t="s">
        <v>359</v>
      </c>
      <c r="J204" s="92">
        <v>12000000</v>
      </c>
      <c r="K204" s="29">
        <f t="shared" si="14"/>
        <v>12000000</v>
      </c>
      <c r="L204" s="92">
        <v>2400000</v>
      </c>
      <c r="M204" s="46">
        <v>44064</v>
      </c>
      <c r="N204" s="80">
        <v>44068</v>
      </c>
      <c r="O204" s="80">
        <v>44220</v>
      </c>
      <c r="P204" s="80">
        <v>44220</v>
      </c>
      <c r="Q204" s="18"/>
      <c r="R204" s="79"/>
      <c r="S204" s="79"/>
      <c r="T204" s="8" t="s">
        <v>500</v>
      </c>
      <c r="U204" s="64" t="s">
        <v>499</v>
      </c>
      <c r="V204" s="79" t="s">
        <v>229</v>
      </c>
    </row>
    <row r="205" spans="1:22" ht="100.5" customHeight="1" x14ac:dyDescent="0.25">
      <c r="A205" s="79">
        <v>197</v>
      </c>
      <c r="B205" s="79">
        <v>2020</v>
      </c>
      <c r="C205" s="79" t="s">
        <v>684</v>
      </c>
      <c r="D205" s="79" t="s">
        <v>514</v>
      </c>
      <c r="E205" s="12">
        <v>1026264014</v>
      </c>
      <c r="F205" s="79" t="s">
        <v>415</v>
      </c>
      <c r="G205" s="23" t="s">
        <v>207</v>
      </c>
      <c r="H205" s="88" t="s">
        <v>208</v>
      </c>
      <c r="I205" s="79" t="s">
        <v>359</v>
      </c>
      <c r="J205" s="92">
        <v>21000000</v>
      </c>
      <c r="K205" s="29">
        <f t="shared" si="14"/>
        <v>21000000</v>
      </c>
      <c r="L205" s="92">
        <v>4200000</v>
      </c>
      <c r="M205" s="30">
        <v>44062</v>
      </c>
      <c r="N205" s="80">
        <v>44067</v>
      </c>
      <c r="O205" s="80">
        <v>44219</v>
      </c>
      <c r="P205" s="80">
        <v>44219</v>
      </c>
      <c r="Q205" s="18"/>
      <c r="R205" s="79"/>
      <c r="S205" s="79"/>
      <c r="T205" s="73" t="s">
        <v>501</v>
      </c>
      <c r="U205" s="79" t="s">
        <v>502</v>
      </c>
      <c r="V205" s="79" t="s">
        <v>229</v>
      </c>
    </row>
    <row r="206" spans="1:22" ht="100.5" customHeight="1" x14ac:dyDescent="0.25">
      <c r="A206" s="79">
        <v>198</v>
      </c>
      <c r="B206" s="79">
        <v>2020</v>
      </c>
      <c r="C206" s="79" t="s">
        <v>685</v>
      </c>
      <c r="D206" s="79" t="s">
        <v>517</v>
      </c>
      <c r="E206" s="12">
        <v>52927262</v>
      </c>
      <c r="F206" s="79" t="s">
        <v>518</v>
      </c>
      <c r="G206" s="23" t="s">
        <v>207</v>
      </c>
      <c r="H206" s="88" t="s">
        <v>208</v>
      </c>
      <c r="I206" s="79" t="s">
        <v>397</v>
      </c>
      <c r="J206" s="92">
        <v>39420000</v>
      </c>
      <c r="K206" s="29">
        <f t="shared" si="14"/>
        <v>39420000</v>
      </c>
      <c r="L206" s="92">
        <v>6570000</v>
      </c>
      <c r="M206" s="30">
        <v>44062</v>
      </c>
      <c r="N206" s="80">
        <v>44063</v>
      </c>
      <c r="O206" s="80">
        <v>44246</v>
      </c>
      <c r="P206" s="80">
        <v>44246</v>
      </c>
      <c r="Q206" s="18"/>
      <c r="R206" s="79"/>
      <c r="S206" s="79"/>
      <c r="T206" s="8" t="s">
        <v>500</v>
      </c>
      <c r="U206" s="64" t="s">
        <v>499</v>
      </c>
      <c r="V206" s="79" t="s">
        <v>229</v>
      </c>
    </row>
    <row r="207" spans="1:22" ht="100.5" customHeight="1" x14ac:dyDescent="0.25">
      <c r="A207" s="79">
        <v>199</v>
      </c>
      <c r="B207" s="79">
        <v>2020</v>
      </c>
      <c r="C207" s="56" t="s">
        <v>686</v>
      </c>
      <c r="D207" s="88" t="s">
        <v>85</v>
      </c>
      <c r="E207" s="12">
        <v>1018409541</v>
      </c>
      <c r="F207" s="79" t="s">
        <v>519</v>
      </c>
      <c r="G207" s="23" t="s">
        <v>207</v>
      </c>
      <c r="H207" s="88" t="s">
        <v>208</v>
      </c>
      <c r="I207" s="79" t="s">
        <v>359</v>
      </c>
      <c r="J207" s="92">
        <v>32500000</v>
      </c>
      <c r="K207" s="29">
        <f t="shared" si="14"/>
        <v>32500000</v>
      </c>
      <c r="L207" s="92">
        <v>6500000</v>
      </c>
      <c r="M207" s="30">
        <v>44061</v>
      </c>
      <c r="N207" s="80">
        <v>44067</v>
      </c>
      <c r="O207" s="80">
        <v>44219</v>
      </c>
      <c r="P207" s="80">
        <v>44219</v>
      </c>
      <c r="Q207" s="18"/>
      <c r="R207" s="79"/>
      <c r="S207" s="79"/>
      <c r="T207" s="8" t="s">
        <v>504</v>
      </c>
      <c r="U207" s="64" t="s">
        <v>503</v>
      </c>
      <c r="V207" s="79" t="s">
        <v>229</v>
      </c>
    </row>
    <row r="208" spans="1:22" ht="100.5" customHeight="1" x14ac:dyDescent="0.25">
      <c r="A208" s="79">
        <v>200</v>
      </c>
      <c r="B208" s="79">
        <v>2020</v>
      </c>
      <c r="C208" s="79" t="s">
        <v>687</v>
      </c>
      <c r="D208" s="88" t="s">
        <v>521</v>
      </c>
      <c r="E208" s="12">
        <v>80118753</v>
      </c>
      <c r="F208" s="79" t="s">
        <v>520</v>
      </c>
      <c r="G208" s="23" t="s">
        <v>207</v>
      </c>
      <c r="H208" s="88" t="s">
        <v>208</v>
      </c>
      <c r="I208" s="79" t="s">
        <v>359</v>
      </c>
      <c r="J208" s="92">
        <v>30000000</v>
      </c>
      <c r="K208" s="29">
        <f t="shared" si="14"/>
        <v>30000000</v>
      </c>
      <c r="L208" s="92">
        <v>6000000</v>
      </c>
      <c r="M208" s="30">
        <v>44061</v>
      </c>
      <c r="N208" s="80">
        <v>44064</v>
      </c>
      <c r="O208" s="80">
        <v>44216</v>
      </c>
      <c r="P208" s="80">
        <v>44216</v>
      </c>
      <c r="Q208" s="18"/>
      <c r="R208" s="79"/>
      <c r="S208" s="79"/>
      <c r="T208" s="8" t="s">
        <v>500</v>
      </c>
      <c r="U208" s="64" t="s">
        <v>499</v>
      </c>
      <c r="V208" s="79" t="s">
        <v>229</v>
      </c>
    </row>
    <row r="209" spans="1:22" ht="100.5" customHeight="1" x14ac:dyDescent="0.25">
      <c r="A209" s="79">
        <v>201</v>
      </c>
      <c r="B209" s="79">
        <v>2020</v>
      </c>
      <c r="C209" s="79" t="s">
        <v>688</v>
      </c>
      <c r="D209" s="88" t="s">
        <v>122</v>
      </c>
      <c r="E209" s="12">
        <v>1032393912</v>
      </c>
      <c r="F209" s="79" t="s">
        <v>520</v>
      </c>
      <c r="G209" s="23" t="s">
        <v>207</v>
      </c>
      <c r="H209" s="88" t="s">
        <v>208</v>
      </c>
      <c r="I209" s="79" t="s">
        <v>359</v>
      </c>
      <c r="J209" s="92">
        <v>30000000</v>
      </c>
      <c r="K209" s="29">
        <f t="shared" si="14"/>
        <v>30000000</v>
      </c>
      <c r="L209" s="92">
        <v>6000000</v>
      </c>
      <c r="M209" s="30">
        <v>44061</v>
      </c>
      <c r="N209" s="80">
        <v>44064</v>
      </c>
      <c r="O209" s="80">
        <v>44216</v>
      </c>
      <c r="P209" s="80">
        <v>44216</v>
      </c>
      <c r="Q209" s="18"/>
      <c r="R209" s="79"/>
      <c r="S209" s="79"/>
      <c r="T209" s="8" t="s">
        <v>500</v>
      </c>
      <c r="U209" s="64" t="s">
        <v>499</v>
      </c>
      <c r="V209" s="79" t="s">
        <v>229</v>
      </c>
    </row>
    <row r="210" spans="1:22" ht="100.5" customHeight="1" x14ac:dyDescent="0.25">
      <c r="A210" s="79">
        <v>202</v>
      </c>
      <c r="B210" s="79">
        <v>2020</v>
      </c>
      <c r="C210" s="79" t="s">
        <v>689</v>
      </c>
      <c r="D210" s="88" t="s">
        <v>522</v>
      </c>
      <c r="E210" s="12">
        <v>80858481</v>
      </c>
      <c r="F210" s="79" t="s">
        <v>523</v>
      </c>
      <c r="G210" s="23" t="s">
        <v>207</v>
      </c>
      <c r="H210" s="88" t="s">
        <v>208</v>
      </c>
      <c r="I210" s="79" t="s">
        <v>359</v>
      </c>
      <c r="J210" s="92">
        <v>30000000</v>
      </c>
      <c r="K210" s="29">
        <f t="shared" si="14"/>
        <v>30000000</v>
      </c>
      <c r="L210" s="92">
        <v>6000000</v>
      </c>
      <c r="M210" s="30">
        <v>44061</v>
      </c>
      <c r="N210" s="80">
        <v>44064</v>
      </c>
      <c r="O210" s="80">
        <v>44216</v>
      </c>
      <c r="P210" s="80">
        <v>44216</v>
      </c>
      <c r="Q210" s="25"/>
      <c r="R210" s="79"/>
      <c r="S210" s="79"/>
      <c r="T210" s="8" t="s">
        <v>500</v>
      </c>
      <c r="U210" s="64" t="s">
        <v>499</v>
      </c>
      <c r="V210" s="79" t="s">
        <v>229</v>
      </c>
    </row>
    <row r="211" spans="1:22" ht="100.5" customHeight="1" x14ac:dyDescent="0.25">
      <c r="A211" s="79">
        <v>203</v>
      </c>
      <c r="B211" s="79">
        <v>2020</v>
      </c>
      <c r="C211" s="79" t="s">
        <v>690</v>
      </c>
      <c r="D211" s="88" t="s">
        <v>524</v>
      </c>
      <c r="E211" s="12">
        <v>1032389169</v>
      </c>
      <c r="F211" s="79" t="s">
        <v>525</v>
      </c>
      <c r="G211" s="23" t="s">
        <v>207</v>
      </c>
      <c r="H211" s="88" t="s">
        <v>208</v>
      </c>
      <c r="I211" s="79" t="s">
        <v>526</v>
      </c>
      <c r="J211" s="92">
        <v>18000000</v>
      </c>
      <c r="K211" s="29">
        <f t="shared" si="14"/>
        <v>18000000</v>
      </c>
      <c r="L211" s="92">
        <v>4000000</v>
      </c>
      <c r="M211" s="80">
        <v>44064</v>
      </c>
      <c r="N211" s="80">
        <v>44068</v>
      </c>
      <c r="O211" s="80">
        <v>44205</v>
      </c>
      <c r="P211" s="80">
        <v>44205</v>
      </c>
      <c r="Q211" s="18"/>
      <c r="R211" s="79"/>
      <c r="S211" s="79"/>
      <c r="T211" s="8" t="s">
        <v>500</v>
      </c>
      <c r="U211" s="64" t="s">
        <v>499</v>
      </c>
      <c r="V211" s="79" t="s">
        <v>229</v>
      </c>
    </row>
    <row r="212" spans="1:22" ht="100.5" customHeight="1" x14ac:dyDescent="0.25">
      <c r="A212" s="79">
        <v>204</v>
      </c>
      <c r="B212" s="79">
        <v>2020</v>
      </c>
      <c r="C212" s="79" t="s">
        <v>691</v>
      </c>
      <c r="D212" s="88" t="s">
        <v>527</v>
      </c>
      <c r="E212" s="12">
        <v>52935056</v>
      </c>
      <c r="F212" s="79" t="s">
        <v>528</v>
      </c>
      <c r="G212" s="23" t="s">
        <v>207</v>
      </c>
      <c r="H212" s="88" t="s">
        <v>208</v>
      </c>
      <c r="I212" s="79" t="s">
        <v>526</v>
      </c>
      <c r="J212" s="92">
        <v>27000000</v>
      </c>
      <c r="K212" s="29">
        <f t="shared" si="14"/>
        <v>27000000</v>
      </c>
      <c r="L212" s="92">
        <v>6000000</v>
      </c>
      <c r="M212" s="30">
        <v>44062</v>
      </c>
      <c r="N212" s="80">
        <v>44064</v>
      </c>
      <c r="O212" s="80">
        <v>44200</v>
      </c>
      <c r="P212" s="80">
        <v>44200</v>
      </c>
      <c r="Q212" s="18"/>
      <c r="R212" s="79"/>
      <c r="S212" s="79"/>
      <c r="T212" s="8" t="s">
        <v>500</v>
      </c>
      <c r="U212" s="64" t="s">
        <v>499</v>
      </c>
      <c r="V212" s="79" t="s">
        <v>229</v>
      </c>
    </row>
    <row r="213" spans="1:22" ht="100.5" customHeight="1" x14ac:dyDescent="0.25">
      <c r="A213" s="79">
        <v>205</v>
      </c>
      <c r="B213" s="79">
        <v>2020</v>
      </c>
      <c r="C213" s="88" t="s">
        <v>692</v>
      </c>
      <c r="D213" s="88" t="s">
        <v>529</v>
      </c>
      <c r="E213" s="12">
        <v>1121839556</v>
      </c>
      <c r="F213" s="79" t="s">
        <v>467</v>
      </c>
      <c r="G213" s="23" t="s">
        <v>207</v>
      </c>
      <c r="H213" s="88" t="s">
        <v>208</v>
      </c>
      <c r="I213" s="79" t="s">
        <v>526</v>
      </c>
      <c r="J213" s="92">
        <v>29565000</v>
      </c>
      <c r="K213" s="29">
        <f t="shared" si="14"/>
        <v>29565000</v>
      </c>
      <c r="L213" s="92">
        <v>6570000</v>
      </c>
      <c r="M213" s="80">
        <v>44064</v>
      </c>
      <c r="N213" s="80">
        <v>44082</v>
      </c>
      <c r="O213" s="80">
        <v>44218</v>
      </c>
      <c r="P213" s="80">
        <v>44218</v>
      </c>
      <c r="Q213" s="25"/>
      <c r="R213" s="79"/>
      <c r="S213" s="79"/>
      <c r="T213" s="8" t="s">
        <v>500</v>
      </c>
      <c r="U213" s="64" t="s">
        <v>499</v>
      </c>
      <c r="V213" s="79" t="s">
        <v>229</v>
      </c>
    </row>
    <row r="214" spans="1:22" ht="100.5" customHeight="1" x14ac:dyDescent="0.25">
      <c r="A214" s="64">
        <v>206</v>
      </c>
      <c r="B214" s="64">
        <v>2020</v>
      </c>
      <c r="C214" s="88" t="s">
        <v>693</v>
      </c>
      <c r="D214" s="88" t="s">
        <v>530</v>
      </c>
      <c r="E214" s="20">
        <v>4978830</v>
      </c>
      <c r="F214" s="79" t="s">
        <v>551</v>
      </c>
      <c r="G214" s="74" t="s">
        <v>207</v>
      </c>
      <c r="H214" s="77" t="s">
        <v>208</v>
      </c>
      <c r="I214" s="64" t="s">
        <v>552</v>
      </c>
      <c r="J214" s="66">
        <v>24000000</v>
      </c>
      <c r="K214" s="29">
        <f t="shared" si="14"/>
        <v>24000000</v>
      </c>
      <c r="L214" s="66">
        <v>6000000</v>
      </c>
      <c r="M214" s="70">
        <v>44065</v>
      </c>
      <c r="N214" s="70">
        <v>44081</v>
      </c>
      <c r="O214" s="70">
        <v>44202</v>
      </c>
      <c r="P214" s="70">
        <v>44202</v>
      </c>
      <c r="Q214" s="18"/>
      <c r="R214" s="79"/>
      <c r="S214" s="79"/>
      <c r="T214" s="8" t="s">
        <v>500</v>
      </c>
      <c r="U214" s="64" t="s">
        <v>499</v>
      </c>
      <c r="V214" s="64" t="s">
        <v>229</v>
      </c>
    </row>
    <row r="215" spans="1:22" ht="100.5" customHeight="1" x14ac:dyDescent="0.25">
      <c r="A215" s="79">
        <v>207</v>
      </c>
      <c r="B215" s="79">
        <v>2020</v>
      </c>
      <c r="C215" s="88" t="s">
        <v>694</v>
      </c>
      <c r="D215" s="88" t="s">
        <v>531</v>
      </c>
      <c r="E215" s="12">
        <v>52007470</v>
      </c>
      <c r="F215" s="79" t="s">
        <v>532</v>
      </c>
      <c r="G215" s="23" t="s">
        <v>207</v>
      </c>
      <c r="H215" s="88" t="s">
        <v>208</v>
      </c>
      <c r="I215" s="79" t="s">
        <v>359</v>
      </c>
      <c r="J215" s="92">
        <v>25000000</v>
      </c>
      <c r="K215" s="29">
        <f t="shared" si="14"/>
        <v>25000000</v>
      </c>
      <c r="L215" s="92">
        <v>5000000</v>
      </c>
      <c r="M215" s="80">
        <v>44064</v>
      </c>
      <c r="N215" s="80">
        <v>44068</v>
      </c>
      <c r="O215" s="80">
        <v>44220</v>
      </c>
      <c r="P215" s="80">
        <v>44220</v>
      </c>
      <c r="Q215" s="18"/>
      <c r="R215" s="79"/>
      <c r="S215" s="79"/>
      <c r="T215" s="8" t="s">
        <v>504</v>
      </c>
      <c r="U215" s="64" t="s">
        <v>503</v>
      </c>
      <c r="V215" s="79" t="s">
        <v>229</v>
      </c>
    </row>
    <row r="216" spans="1:22" ht="100.5" customHeight="1" x14ac:dyDescent="0.25">
      <c r="A216" s="65">
        <v>208</v>
      </c>
      <c r="B216" s="65">
        <v>2020</v>
      </c>
      <c r="C216" s="88" t="s">
        <v>695</v>
      </c>
      <c r="D216" s="88" t="s">
        <v>535</v>
      </c>
      <c r="E216" s="12">
        <v>79762845</v>
      </c>
      <c r="F216" s="79" t="s">
        <v>538</v>
      </c>
      <c r="G216" s="23" t="s">
        <v>207</v>
      </c>
      <c r="H216" s="88" t="s">
        <v>208</v>
      </c>
      <c r="I216" s="79" t="s">
        <v>359</v>
      </c>
      <c r="J216" s="92">
        <v>12725000</v>
      </c>
      <c r="K216" s="29">
        <f t="shared" si="14"/>
        <v>12725000</v>
      </c>
      <c r="L216" s="67">
        <f t="shared" ref="L216:L224" si="15">+K216/5</f>
        <v>2545000</v>
      </c>
      <c r="M216" s="69">
        <v>44065</v>
      </c>
      <c r="N216" s="60">
        <v>44077</v>
      </c>
      <c r="O216" s="61">
        <v>44229</v>
      </c>
      <c r="P216" s="61">
        <v>44229</v>
      </c>
      <c r="Q216" s="18"/>
      <c r="R216" s="79"/>
      <c r="S216" s="79"/>
      <c r="T216" s="8" t="s">
        <v>547</v>
      </c>
      <c r="U216" s="31" t="s">
        <v>548</v>
      </c>
      <c r="V216" s="79" t="s">
        <v>229</v>
      </c>
    </row>
    <row r="217" spans="1:22" ht="100.5" customHeight="1" x14ac:dyDescent="0.25">
      <c r="A217" s="79">
        <v>209</v>
      </c>
      <c r="B217" s="79">
        <v>2020</v>
      </c>
      <c r="C217" s="88" t="s">
        <v>696</v>
      </c>
      <c r="D217" s="88" t="s">
        <v>537</v>
      </c>
      <c r="E217" s="12">
        <v>1016009101</v>
      </c>
      <c r="F217" s="79" t="s">
        <v>538</v>
      </c>
      <c r="G217" s="23" t="s">
        <v>207</v>
      </c>
      <c r="H217" s="88" t="s">
        <v>208</v>
      </c>
      <c r="I217" s="79" t="s">
        <v>359</v>
      </c>
      <c r="J217" s="92">
        <v>12725000</v>
      </c>
      <c r="K217" s="29">
        <f t="shared" si="14"/>
        <v>12725000</v>
      </c>
      <c r="L217" s="67">
        <f t="shared" si="15"/>
        <v>2545000</v>
      </c>
      <c r="M217" s="80">
        <v>44064</v>
      </c>
      <c r="N217" s="60">
        <v>44077</v>
      </c>
      <c r="O217" s="61">
        <v>44229</v>
      </c>
      <c r="P217" s="61">
        <v>44229</v>
      </c>
      <c r="Q217" s="18"/>
      <c r="R217" s="79"/>
      <c r="S217" s="79"/>
      <c r="T217" s="8" t="s">
        <v>547</v>
      </c>
      <c r="U217" s="31" t="s">
        <v>548</v>
      </c>
      <c r="V217" s="79" t="s">
        <v>229</v>
      </c>
    </row>
    <row r="218" spans="1:22" ht="100.5" customHeight="1" x14ac:dyDescent="0.25">
      <c r="A218" s="79">
        <v>210</v>
      </c>
      <c r="B218" s="79">
        <v>2020</v>
      </c>
      <c r="C218" s="88" t="s">
        <v>697</v>
      </c>
      <c r="D218" s="88" t="s">
        <v>553</v>
      </c>
      <c r="E218" s="12">
        <v>79964726</v>
      </c>
      <c r="F218" s="79" t="s">
        <v>538</v>
      </c>
      <c r="G218" s="23" t="s">
        <v>207</v>
      </c>
      <c r="H218" s="88" t="s">
        <v>208</v>
      </c>
      <c r="I218" s="79" t="s">
        <v>359</v>
      </c>
      <c r="J218" s="92">
        <v>12725000</v>
      </c>
      <c r="K218" s="29">
        <f t="shared" si="14"/>
        <v>12725000</v>
      </c>
      <c r="L218" s="67">
        <f t="shared" si="15"/>
        <v>2545000</v>
      </c>
      <c r="M218" s="80">
        <v>44064</v>
      </c>
      <c r="N218" s="30">
        <v>44092</v>
      </c>
      <c r="O218" s="80">
        <v>44244</v>
      </c>
      <c r="P218" s="80">
        <v>44244</v>
      </c>
      <c r="Q218" s="18"/>
      <c r="R218" s="79"/>
      <c r="S218" s="79"/>
      <c r="T218" s="8" t="s">
        <v>547</v>
      </c>
      <c r="U218" s="31" t="s">
        <v>548</v>
      </c>
      <c r="V218" s="79" t="s">
        <v>229</v>
      </c>
    </row>
    <row r="219" spans="1:22" ht="100.5" customHeight="1" x14ac:dyDescent="0.25">
      <c r="A219" s="79">
        <v>211</v>
      </c>
      <c r="B219" s="79">
        <v>2020</v>
      </c>
      <c r="C219" s="56" t="s">
        <v>698</v>
      </c>
      <c r="D219" s="88" t="s">
        <v>539</v>
      </c>
      <c r="E219" s="12">
        <v>1030628466</v>
      </c>
      <c r="F219" s="79" t="s">
        <v>538</v>
      </c>
      <c r="G219" s="23" t="s">
        <v>207</v>
      </c>
      <c r="H219" s="88" t="s">
        <v>208</v>
      </c>
      <c r="I219" s="79" t="s">
        <v>359</v>
      </c>
      <c r="J219" s="92">
        <v>12725000</v>
      </c>
      <c r="K219" s="29">
        <f t="shared" si="14"/>
        <v>12725000</v>
      </c>
      <c r="L219" s="67">
        <f t="shared" si="15"/>
        <v>2545000</v>
      </c>
      <c r="M219" s="80">
        <v>44064</v>
      </c>
      <c r="N219" s="60">
        <v>44081</v>
      </c>
      <c r="O219" s="61">
        <v>44233</v>
      </c>
      <c r="P219" s="61">
        <v>44233</v>
      </c>
      <c r="Q219" s="18"/>
      <c r="R219" s="79"/>
      <c r="S219" s="79"/>
      <c r="T219" s="8" t="s">
        <v>547</v>
      </c>
      <c r="U219" s="31" t="s">
        <v>548</v>
      </c>
      <c r="V219" s="79" t="s">
        <v>229</v>
      </c>
    </row>
    <row r="220" spans="1:22" ht="100.5" customHeight="1" x14ac:dyDescent="0.25">
      <c r="A220" s="79">
        <v>212</v>
      </c>
      <c r="B220" s="79">
        <v>2020</v>
      </c>
      <c r="C220" s="88" t="s">
        <v>699</v>
      </c>
      <c r="D220" s="88" t="s">
        <v>540</v>
      </c>
      <c r="E220" s="12">
        <v>1031153144</v>
      </c>
      <c r="F220" s="79" t="s">
        <v>538</v>
      </c>
      <c r="G220" s="23" t="s">
        <v>207</v>
      </c>
      <c r="H220" s="88" t="s">
        <v>208</v>
      </c>
      <c r="I220" s="79" t="s">
        <v>359</v>
      </c>
      <c r="J220" s="92">
        <v>12725000</v>
      </c>
      <c r="K220" s="29">
        <f t="shared" si="14"/>
        <v>12725000</v>
      </c>
      <c r="L220" s="67">
        <f t="shared" si="15"/>
        <v>2545000</v>
      </c>
      <c r="M220" s="80">
        <v>44064</v>
      </c>
      <c r="N220" s="60">
        <v>44077</v>
      </c>
      <c r="O220" s="61">
        <v>44229</v>
      </c>
      <c r="P220" s="61">
        <v>44229</v>
      </c>
      <c r="Q220" s="18"/>
      <c r="R220" s="79"/>
      <c r="S220" s="79"/>
      <c r="T220" s="8" t="s">
        <v>547</v>
      </c>
      <c r="U220" s="31" t="s">
        <v>548</v>
      </c>
      <c r="V220" s="79" t="s">
        <v>229</v>
      </c>
    </row>
    <row r="221" spans="1:22" ht="100.5" customHeight="1" x14ac:dyDescent="0.25">
      <c r="A221" s="79">
        <v>213</v>
      </c>
      <c r="B221" s="79">
        <v>2020</v>
      </c>
      <c r="C221" s="56" t="s">
        <v>700</v>
      </c>
      <c r="D221" s="88" t="s">
        <v>541</v>
      </c>
      <c r="E221" s="12">
        <v>79657268</v>
      </c>
      <c r="F221" s="79" t="s">
        <v>538</v>
      </c>
      <c r="G221" s="23" t="s">
        <v>207</v>
      </c>
      <c r="H221" s="88" t="s">
        <v>208</v>
      </c>
      <c r="I221" s="79" t="s">
        <v>359</v>
      </c>
      <c r="J221" s="92">
        <v>12725000</v>
      </c>
      <c r="K221" s="29">
        <f t="shared" si="14"/>
        <v>12725000</v>
      </c>
      <c r="L221" s="67">
        <f t="shared" si="15"/>
        <v>2545000</v>
      </c>
      <c r="M221" s="80">
        <v>44064</v>
      </c>
      <c r="N221" s="60">
        <v>44081</v>
      </c>
      <c r="O221" s="61">
        <v>44233</v>
      </c>
      <c r="P221" s="61">
        <v>44233</v>
      </c>
      <c r="Q221" s="18"/>
      <c r="R221" s="79"/>
      <c r="S221" s="79"/>
      <c r="T221" s="8" t="s">
        <v>547</v>
      </c>
      <c r="U221" s="31" t="s">
        <v>548</v>
      </c>
      <c r="V221" s="79" t="s">
        <v>229</v>
      </c>
    </row>
    <row r="222" spans="1:22" ht="100.5" customHeight="1" x14ac:dyDescent="0.25">
      <c r="A222" s="79">
        <v>214</v>
      </c>
      <c r="B222" s="79">
        <v>2020</v>
      </c>
      <c r="C222" s="88" t="s">
        <v>701</v>
      </c>
      <c r="D222" s="88" t="s">
        <v>542</v>
      </c>
      <c r="E222" s="12">
        <v>79697758</v>
      </c>
      <c r="F222" s="79" t="s">
        <v>538</v>
      </c>
      <c r="G222" s="23" t="s">
        <v>207</v>
      </c>
      <c r="H222" s="88" t="s">
        <v>208</v>
      </c>
      <c r="I222" s="79" t="s">
        <v>359</v>
      </c>
      <c r="J222" s="92">
        <v>12725000</v>
      </c>
      <c r="K222" s="29">
        <f t="shared" si="14"/>
        <v>12725000</v>
      </c>
      <c r="L222" s="67">
        <f t="shared" si="15"/>
        <v>2545000</v>
      </c>
      <c r="M222" s="80">
        <v>44064</v>
      </c>
      <c r="N222" s="60">
        <v>44077</v>
      </c>
      <c r="O222" s="61">
        <v>44229</v>
      </c>
      <c r="P222" s="61">
        <v>44229</v>
      </c>
      <c r="Q222" s="18"/>
      <c r="R222" s="79"/>
      <c r="S222" s="79"/>
      <c r="T222" s="8" t="s">
        <v>547</v>
      </c>
      <c r="U222" s="31" t="s">
        <v>548</v>
      </c>
      <c r="V222" s="79" t="s">
        <v>229</v>
      </c>
    </row>
    <row r="223" spans="1:22" ht="100.5" customHeight="1" x14ac:dyDescent="0.25">
      <c r="A223" s="79">
        <v>215</v>
      </c>
      <c r="B223" s="79">
        <v>2020</v>
      </c>
      <c r="C223" s="56" t="s">
        <v>702</v>
      </c>
      <c r="D223" s="88" t="s">
        <v>543</v>
      </c>
      <c r="E223" s="12">
        <v>52207991</v>
      </c>
      <c r="F223" s="79" t="s">
        <v>538</v>
      </c>
      <c r="G223" s="23" t="s">
        <v>207</v>
      </c>
      <c r="H223" s="88" t="s">
        <v>208</v>
      </c>
      <c r="I223" s="79" t="s">
        <v>359</v>
      </c>
      <c r="J223" s="92">
        <v>12725000</v>
      </c>
      <c r="K223" s="29">
        <f t="shared" si="14"/>
        <v>12725000</v>
      </c>
      <c r="L223" s="67">
        <f t="shared" si="15"/>
        <v>2545000</v>
      </c>
      <c r="M223" s="80">
        <v>44064</v>
      </c>
      <c r="N223" s="60">
        <v>44077</v>
      </c>
      <c r="O223" s="61">
        <v>44229</v>
      </c>
      <c r="P223" s="61">
        <v>44229</v>
      </c>
      <c r="Q223" s="18"/>
      <c r="R223" s="79"/>
      <c r="S223" s="79"/>
      <c r="T223" s="8" t="s">
        <v>547</v>
      </c>
      <c r="U223" s="31" t="s">
        <v>548</v>
      </c>
      <c r="V223" s="79" t="s">
        <v>229</v>
      </c>
    </row>
    <row r="224" spans="1:22" ht="100.5" customHeight="1" x14ac:dyDescent="0.25">
      <c r="A224" s="79">
        <v>216</v>
      </c>
      <c r="B224" s="79">
        <v>2020</v>
      </c>
      <c r="C224" s="88" t="s">
        <v>703</v>
      </c>
      <c r="D224" s="79" t="s">
        <v>544</v>
      </c>
      <c r="E224" s="12">
        <v>52850454</v>
      </c>
      <c r="F224" s="79" t="s">
        <v>538</v>
      </c>
      <c r="G224" s="23" t="s">
        <v>207</v>
      </c>
      <c r="H224" s="88" t="s">
        <v>208</v>
      </c>
      <c r="I224" s="79" t="s">
        <v>359</v>
      </c>
      <c r="J224" s="92">
        <v>12725000</v>
      </c>
      <c r="K224" s="29">
        <f t="shared" si="14"/>
        <v>12725000</v>
      </c>
      <c r="L224" s="67">
        <f t="shared" si="15"/>
        <v>2545000</v>
      </c>
      <c r="M224" s="80">
        <v>44064</v>
      </c>
      <c r="N224" s="60">
        <v>44077</v>
      </c>
      <c r="O224" s="61">
        <v>44229</v>
      </c>
      <c r="P224" s="61">
        <v>44229</v>
      </c>
      <c r="Q224" s="18"/>
      <c r="R224" s="79"/>
      <c r="S224" s="79"/>
      <c r="T224" s="8" t="s">
        <v>547</v>
      </c>
      <c r="U224" s="31" t="s">
        <v>548</v>
      </c>
      <c r="V224" s="79" t="s">
        <v>229</v>
      </c>
    </row>
    <row r="225" spans="1:22" ht="100.5" customHeight="1" x14ac:dyDescent="0.25">
      <c r="A225" s="64" t="s">
        <v>587</v>
      </c>
      <c r="B225" s="64">
        <v>2020</v>
      </c>
      <c r="C225" s="79" t="s">
        <v>704</v>
      </c>
      <c r="D225" s="64" t="s">
        <v>549</v>
      </c>
      <c r="E225" s="20" t="s">
        <v>550</v>
      </c>
      <c r="F225" s="79" t="s">
        <v>585</v>
      </c>
      <c r="G225" s="64" t="s">
        <v>352</v>
      </c>
      <c r="H225" s="64" t="s">
        <v>586</v>
      </c>
      <c r="I225" s="64" t="s">
        <v>554</v>
      </c>
      <c r="J225" s="66">
        <v>279250899</v>
      </c>
      <c r="K225" s="29">
        <f t="shared" si="14"/>
        <v>279250899</v>
      </c>
      <c r="L225" s="92">
        <v>0</v>
      </c>
      <c r="M225" s="68">
        <v>44070</v>
      </c>
      <c r="N225" s="70">
        <v>44092</v>
      </c>
      <c r="O225" s="70">
        <v>44255</v>
      </c>
      <c r="P225" s="70">
        <v>44255</v>
      </c>
      <c r="Q225" s="89"/>
      <c r="R225" s="64"/>
      <c r="S225" s="51" t="s">
        <v>575</v>
      </c>
      <c r="T225" s="72" t="s">
        <v>547</v>
      </c>
      <c r="U225" s="82" t="s">
        <v>548</v>
      </c>
      <c r="V225" s="64" t="s">
        <v>229</v>
      </c>
    </row>
    <row r="226" spans="1:22" ht="100.5" customHeight="1" x14ac:dyDescent="0.25">
      <c r="A226" s="79">
        <v>218</v>
      </c>
      <c r="B226" s="79">
        <v>2020</v>
      </c>
      <c r="C226" s="79" t="s">
        <v>705</v>
      </c>
      <c r="D226" s="79" t="s">
        <v>556</v>
      </c>
      <c r="E226" s="20">
        <v>79854777</v>
      </c>
      <c r="F226" s="79" t="s">
        <v>538</v>
      </c>
      <c r="G226" s="23" t="s">
        <v>207</v>
      </c>
      <c r="H226" s="88" t="s">
        <v>208</v>
      </c>
      <c r="I226" s="79" t="s">
        <v>359</v>
      </c>
      <c r="J226" s="92">
        <v>12725000</v>
      </c>
      <c r="K226" s="29">
        <f t="shared" si="14"/>
        <v>12725000</v>
      </c>
      <c r="L226" s="67">
        <f t="shared" ref="L226" si="16">+K226/5</f>
        <v>2545000</v>
      </c>
      <c r="M226" s="30">
        <v>44083</v>
      </c>
      <c r="N226" s="80">
        <v>44088</v>
      </c>
      <c r="O226" s="80">
        <v>44240</v>
      </c>
      <c r="P226" s="80">
        <v>44240</v>
      </c>
      <c r="Q226" s="18"/>
      <c r="R226" s="79"/>
      <c r="S226" s="79"/>
      <c r="T226" s="72" t="s">
        <v>547</v>
      </c>
      <c r="U226" s="82" t="s">
        <v>548</v>
      </c>
      <c r="V226" s="50" t="s">
        <v>229</v>
      </c>
    </row>
    <row r="227" spans="1:22" ht="100.5" customHeight="1" x14ac:dyDescent="0.25">
      <c r="A227" s="79">
        <v>219</v>
      </c>
      <c r="B227" s="79">
        <v>2020</v>
      </c>
      <c r="C227" s="79" t="s">
        <v>706</v>
      </c>
      <c r="D227" s="79" t="s">
        <v>557</v>
      </c>
      <c r="E227" s="20">
        <v>7634688</v>
      </c>
      <c r="F227" s="79" t="s">
        <v>538</v>
      </c>
      <c r="G227" s="23" t="s">
        <v>207</v>
      </c>
      <c r="H227" s="88" t="s">
        <v>208</v>
      </c>
      <c r="I227" s="79" t="s">
        <v>359</v>
      </c>
      <c r="J227" s="92">
        <v>12725000</v>
      </c>
      <c r="K227" s="29">
        <f t="shared" si="14"/>
        <v>12725000</v>
      </c>
      <c r="L227" s="67">
        <f t="shared" ref="L227" si="17">+K227/5</f>
        <v>2545000</v>
      </c>
      <c r="M227" s="30">
        <v>44083</v>
      </c>
      <c r="N227" s="80">
        <v>44092</v>
      </c>
      <c r="O227" s="80">
        <v>44244</v>
      </c>
      <c r="P227" s="80">
        <v>44244</v>
      </c>
      <c r="Q227" s="18"/>
      <c r="R227" s="79"/>
      <c r="S227" s="79"/>
      <c r="T227" s="72" t="s">
        <v>547</v>
      </c>
      <c r="U227" s="82" t="s">
        <v>548</v>
      </c>
      <c r="V227" s="50" t="s">
        <v>229</v>
      </c>
    </row>
    <row r="228" spans="1:22" ht="100.5" customHeight="1" x14ac:dyDescent="0.25">
      <c r="A228" s="79">
        <v>220</v>
      </c>
      <c r="B228" s="79">
        <v>2020</v>
      </c>
      <c r="C228" s="79" t="s">
        <v>707</v>
      </c>
      <c r="D228" s="79" t="s">
        <v>558</v>
      </c>
      <c r="E228" s="20">
        <v>1010164025</v>
      </c>
      <c r="F228" s="79" t="s">
        <v>559</v>
      </c>
      <c r="G228" s="23" t="s">
        <v>207</v>
      </c>
      <c r="H228" s="88" t="s">
        <v>208</v>
      </c>
      <c r="I228" s="79" t="s">
        <v>359</v>
      </c>
      <c r="J228" s="92">
        <v>12725000</v>
      </c>
      <c r="K228" s="29">
        <f t="shared" si="14"/>
        <v>12725000</v>
      </c>
      <c r="L228" s="67">
        <f t="shared" ref="L228" si="18">+K228/5</f>
        <v>2545000</v>
      </c>
      <c r="M228" s="80">
        <v>44092</v>
      </c>
      <c r="N228" s="80">
        <v>44102</v>
      </c>
      <c r="O228" s="80">
        <v>44254</v>
      </c>
      <c r="P228" s="80">
        <v>44254</v>
      </c>
      <c r="Q228" s="18"/>
      <c r="R228" s="79"/>
      <c r="S228" s="79"/>
      <c r="T228" s="72" t="s">
        <v>547</v>
      </c>
      <c r="U228" s="82" t="s">
        <v>548</v>
      </c>
      <c r="V228" s="50" t="s">
        <v>229</v>
      </c>
    </row>
    <row r="229" spans="1:22" ht="100.5" customHeight="1" x14ac:dyDescent="0.25">
      <c r="A229" s="79">
        <v>221</v>
      </c>
      <c r="B229" s="79">
        <v>2020</v>
      </c>
      <c r="C229" s="79" t="s">
        <v>708</v>
      </c>
      <c r="D229" s="79" t="s">
        <v>560</v>
      </c>
      <c r="E229" s="20">
        <v>80122444</v>
      </c>
      <c r="F229" s="79" t="s">
        <v>559</v>
      </c>
      <c r="G229" s="23" t="s">
        <v>207</v>
      </c>
      <c r="H229" s="88" t="s">
        <v>208</v>
      </c>
      <c r="I229" s="79" t="s">
        <v>359</v>
      </c>
      <c r="J229" s="92">
        <v>12725000</v>
      </c>
      <c r="K229" s="29">
        <f t="shared" si="14"/>
        <v>12725000</v>
      </c>
      <c r="L229" s="67">
        <f t="shared" ref="L229" si="19">+K229/5</f>
        <v>2545000</v>
      </c>
      <c r="M229" s="80">
        <v>44092</v>
      </c>
      <c r="N229" s="80">
        <v>44102</v>
      </c>
      <c r="O229" s="80">
        <v>44254</v>
      </c>
      <c r="P229" s="80">
        <v>44254</v>
      </c>
      <c r="Q229" s="18"/>
      <c r="R229" s="79"/>
      <c r="S229" s="79"/>
      <c r="T229" s="72" t="s">
        <v>547</v>
      </c>
      <c r="U229" s="82" t="s">
        <v>548</v>
      </c>
      <c r="V229" s="50" t="s">
        <v>229</v>
      </c>
    </row>
    <row r="230" spans="1:22" ht="100.5" customHeight="1" x14ac:dyDescent="0.25">
      <c r="A230" s="79">
        <v>222</v>
      </c>
      <c r="B230" s="79">
        <v>2020</v>
      </c>
      <c r="C230" s="79" t="s">
        <v>709</v>
      </c>
      <c r="D230" s="79" t="s">
        <v>561</v>
      </c>
      <c r="E230" s="20">
        <v>1016047331</v>
      </c>
      <c r="F230" s="79" t="s">
        <v>563</v>
      </c>
      <c r="G230" s="23" t="s">
        <v>207</v>
      </c>
      <c r="H230" s="88" t="s">
        <v>208</v>
      </c>
      <c r="I230" s="79" t="s">
        <v>359</v>
      </c>
      <c r="J230" s="92">
        <v>12725000</v>
      </c>
      <c r="K230" s="29">
        <f t="shared" si="14"/>
        <v>12725000</v>
      </c>
      <c r="L230" s="67">
        <f t="shared" ref="L230" si="20">+K230/5</f>
        <v>2545000</v>
      </c>
      <c r="M230" s="30">
        <v>44097</v>
      </c>
      <c r="N230" s="80">
        <v>44102</v>
      </c>
      <c r="O230" s="80">
        <v>44254</v>
      </c>
      <c r="P230" s="80">
        <v>44254</v>
      </c>
      <c r="Q230" s="18"/>
      <c r="R230" s="79"/>
      <c r="S230" s="79"/>
      <c r="T230" s="72" t="s">
        <v>547</v>
      </c>
      <c r="U230" s="82" t="s">
        <v>548</v>
      </c>
      <c r="V230" s="50" t="s">
        <v>229</v>
      </c>
    </row>
    <row r="231" spans="1:22" ht="100.5" customHeight="1" x14ac:dyDescent="0.25">
      <c r="A231" s="79">
        <v>223</v>
      </c>
      <c r="B231" s="79">
        <v>2020</v>
      </c>
      <c r="C231" s="79" t="s">
        <v>710</v>
      </c>
      <c r="D231" s="79" t="s">
        <v>562</v>
      </c>
      <c r="E231" s="12">
        <v>1013602193</v>
      </c>
      <c r="F231" s="79" t="s">
        <v>564</v>
      </c>
      <c r="G231" s="23" t="s">
        <v>207</v>
      </c>
      <c r="H231" s="88" t="s">
        <v>208</v>
      </c>
      <c r="I231" s="79" t="s">
        <v>359</v>
      </c>
      <c r="J231" s="92">
        <v>12725000</v>
      </c>
      <c r="K231" s="29">
        <f t="shared" si="14"/>
        <v>12725000</v>
      </c>
      <c r="L231" s="67">
        <f t="shared" ref="L231" si="21">+K231/5</f>
        <v>2545000</v>
      </c>
      <c r="M231" s="30">
        <v>44097</v>
      </c>
      <c r="N231" s="80">
        <v>44102</v>
      </c>
      <c r="O231" s="80">
        <v>44254</v>
      </c>
      <c r="P231" s="80">
        <v>44254</v>
      </c>
      <c r="Q231" s="18"/>
      <c r="R231" s="79"/>
      <c r="S231" s="79"/>
      <c r="T231" s="72" t="s">
        <v>547</v>
      </c>
      <c r="U231" s="82" t="s">
        <v>548</v>
      </c>
      <c r="V231" s="50" t="s">
        <v>229</v>
      </c>
    </row>
    <row r="232" spans="1:22" ht="100.5" customHeight="1" x14ac:dyDescent="0.25">
      <c r="A232" s="79">
        <v>224</v>
      </c>
      <c r="B232" s="79">
        <v>2020</v>
      </c>
      <c r="C232" s="79" t="s">
        <v>711</v>
      </c>
      <c r="D232" s="79" t="s">
        <v>565</v>
      </c>
      <c r="E232" s="12">
        <v>1032359488</v>
      </c>
      <c r="F232" s="79" t="s">
        <v>538</v>
      </c>
      <c r="G232" s="23" t="s">
        <v>207</v>
      </c>
      <c r="H232" s="88" t="s">
        <v>208</v>
      </c>
      <c r="I232" s="79" t="s">
        <v>359</v>
      </c>
      <c r="J232" s="92">
        <v>12725000</v>
      </c>
      <c r="K232" s="29">
        <f t="shared" si="14"/>
        <v>12725000</v>
      </c>
      <c r="L232" s="67">
        <f t="shared" ref="L232" si="22">+K232/5</f>
        <v>2545000</v>
      </c>
      <c r="M232" s="30">
        <v>44099</v>
      </c>
      <c r="N232" s="80">
        <v>44105</v>
      </c>
      <c r="O232" s="80">
        <v>44255</v>
      </c>
      <c r="P232" s="80">
        <v>44255</v>
      </c>
      <c r="Q232" s="18"/>
      <c r="R232" s="79"/>
      <c r="S232" s="79"/>
      <c r="T232" s="72" t="s">
        <v>547</v>
      </c>
      <c r="U232" s="82" t="s">
        <v>548</v>
      </c>
      <c r="V232" s="50" t="s">
        <v>229</v>
      </c>
    </row>
    <row r="233" spans="1:22" ht="100.5" customHeight="1" x14ac:dyDescent="0.25">
      <c r="A233" s="79">
        <v>225</v>
      </c>
      <c r="B233" s="79">
        <v>2020</v>
      </c>
      <c r="C233" s="79" t="s">
        <v>712</v>
      </c>
      <c r="D233" s="79" t="s">
        <v>566</v>
      </c>
      <c r="E233" s="12">
        <v>79052230</v>
      </c>
      <c r="F233" s="88" t="s">
        <v>567</v>
      </c>
      <c r="G233" s="23" t="s">
        <v>207</v>
      </c>
      <c r="H233" s="88" t="s">
        <v>208</v>
      </c>
      <c r="I233" s="79" t="s">
        <v>526</v>
      </c>
      <c r="J233" s="92">
        <v>17370000</v>
      </c>
      <c r="K233" s="29">
        <f t="shared" si="14"/>
        <v>17370000</v>
      </c>
      <c r="L233" s="92">
        <v>3860000</v>
      </c>
      <c r="M233" s="30">
        <v>44099</v>
      </c>
      <c r="N233" s="80">
        <v>44110</v>
      </c>
      <c r="O233" s="80">
        <v>44247</v>
      </c>
      <c r="P233" s="80">
        <v>44247</v>
      </c>
      <c r="Q233" s="18"/>
      <c r="R233" s="79"/>
      <c r="S233" s="79"/>
      <c r="T233" s="8" t="s">
        <v>500</v>
      </c>
      <c r="U233" s="64" t="s">
        <v>499</v>
      </c>
      <c r="V233" s="50" t="s">
        <v>229</v>
      </c>
    </row>
    <row r="234" spans="1:22" ht="100.5" customHeight="1" x14ac:dyDescent="0.25">
      <c r="A234" s="79">
        <v>226</v>
      </c>
      <c r="B234" s="79">
        <v>2020</v>
      </c>
      <c r="C234" s="79" t="s">
        <v>713</v>
      </c>
      <c r="D234" s="79" t="s">
        <v>569</v>
      </c>
      <c r="E234" s="12">
        <v>79628434</v>
      </c>
      <c r="F234" s="79" t="s">
        <v>568</v>
      </c>
      <c r="G234" s="23" t="s">
        <v>207</v>
      </c>
      <c r="H234" s="88" t="s">
        <v>208</v>
      </c>
      <c r="I234" s="79" t="s">
        <v>359</v>
      </c>
      <c r="J234" s="92">
        <v>25000000</v>
      </c>
      <c r="K234" s="29">
        <f t="shared" si="14"/>
        <v>25000000</v>
      </c>
      <c r="L234" s="92">
        <v>5000000</v>
      </c>
      <c r="M234" s="30">
        <v>44099</v>
      </c>
      <c r="N234" s="80">
        <v>44132</v>
      </c>
      <c r="O234" s="80">
        <v>44282</v>
      </c>
      <c r="P234" s="80">
        <v>44282</v>
      </c>
      <c r="Q234" s="18"/>
      <c r="R234" s="79"/>
      <c r="S234" s="79"/>
      <c r="T234" s="8" t="s">
        <v>547</v>
      </c>
      <c r="U234" s="31" t="s">
        <v>727</v>
      </c>
      <c r="V234" s="50" t="s">
        <v>229</v>
      </c>
    </row>
    <row r="235" spans="1:22" ht="100.5" customHeight="1" x14ac:dyDescent="0.25">
      <c r="A235" s="79">
        <v>227</v>
      </c>
      <c r="B235" s="79">
        <v>2020</v>
      </c>
      <c r="C235" s="79" t="s">
        <v>714</v>
      </c>
      <c r="D235" s="79" t="s">
        <v>555</v>
      </c>
      <c r="E235" s="12">
        <v>19325235</v>
      </c>
      <c r="F235" s="79" t="s">
        <v>532</v>
      </c>
      <c r="G235" s="23" t="s">
        <v>207</v>
      </c>
      <c r="H235" s="88" t="s">
        <v>208</v>
      </c>
      <c r="I235" s="79" t="s">
        <v>359</v>
      </c>
      <c r="J235" s="92">
        <v>25000000</v>
      </c>
      <c r="K235" s="29">
        <f t="shared" si="14"/>
        <v>25000000</v>
      </c>
      <c r="L235" s="92">
        <v>5000000</v>
      </c>
      <c r="M235" s="30">
        <v>44099</v>
      </c>
      <c r="N235" s="80">
        <v>44132</v>
      </c>
      <c r="O235" s="80">
        <v>44282</v>
      </c>
      <c r="P235" s="80">
        <v>44282</v>
      </c>
      <c r="Q235" s="18"/>
      <c r="R235" s="79"/>
      <c r="S235" s="79"/>
      <c r="T235" s="8" t="s">
        <v>504</v>
      </c>
      <c r="U235" s="79" t="s">
        <v>503</v>
      </c>
      <c r="V235" s="50" t="s">
        <v>229</v>
      </c>
    </row>
    <row r="236" spans="1:22" ht="100.5" customHeight="1" x14ac:dyDescent="0.25">
      <c r="A236" s="79">
        <v>228</v>
      </c>
      <c r="B236" s="79">
        <v>2020</v>
      </c>
      <c r="C236" s="79" t="s">
        <v>715</v>
      </c>
      <c r="D236" s="79" t="s">
        <v>588</v>
      </c>
      <c r="E236" s="12">
        <v>79892698</v>
      </c>
      <c r="F236" s="79" t="s">
        <v>584</v>
      </c>
      <c r="G236" s="23" t="s">
        <v>207</v>
      </c>
      <c r="H236" s="88" t="s">
        <v>208</v>
      </c>
      <c r="I236" s="79" t="s">
        <v>359</v>
      </c>
      <c r="J236" s="92">
        <v>12725000</v>
      </c>
      <c r="K236" s="29">
        <f t="shared" si="14"/>
        <v>12725000</v>
      </c>
      <c r="L236" s="92">
        <v>2545000</v>
      </c>
      <c r="M236" s="30">
        <v>44099</v>
      </c>
      <c r="N236" s="80">
        <v>44105</v>
      </c>
      <c r="O236" s="80">
        <v>44255</v>
      </c>
      <c r="P236" s="80">
        <v>44255</v>
      </c>
      <c r="Q236" s="18"/>
      <c r="R236" s="79"/>
      <c r="S236" s="79"/>
      <c r="T236" s="8" t="s">
        <v>547</v>
      </c>
      <c r="U236" s="31" t="s">
        <v>548</v>
      </c>
      <c r="V236" s="79" t="s">
        <v>229</v>
      </c>
    </row>
    <row r="237" spans="1:22" ht="100.5" customHeight="1" x14ac:dyDescent="0.25">
      <c r="A237" s="65">
        <v>229</v>
      </c>
      <c r="B237" s="65">
        <v>2020</v>
      </c>
      <c r="C237" s="65" t="s">
        <v>716</v>
      </c>
      <c r="D237" s="65" t="s">
        <v>589</v>
      </c>
      <c r="E237" s="17">
        <v>51899955</v>
      </c>
      <c r="F237" s="65" t="s">
        <v>95</v>
      </c>
      <c r="G237" s="75" t="s">
        <v>207</v>
      </c>
      <c r="H237" s="78" t="s">
        <v>208</v>
      </c>
      <c r="I237" s="65" t="s">
        <v>526</v>
      </c>
      <c r="J237" s="67">
        <v>10800000</v>
      </c>
      <c r="K237" s="76">
        <f t="shared" si="14"/>
        <v>10800000</v>
      </c>
      <c r="L237" s="67">
        <v>2400000</v>
      </c>
      <c r="M237" s="69">
        <v>44099</v>
      </c>
      <c r="N237" s="80">
        <v>44132</v>
      </c>
      <c r="O237" s="71">
        <v>44266</v>
      </c>
      <c r="P237" s="71">
        <v>44266</v>
      </c>
      <c r="Q237" s="90"/>
      <c r="R237" s="65"/>
      <c r="S237" s="65"/>
      <c r="T237" s="73" t="s">
        <v>500</v>
      </c>
      <c r="U237" s="51" t="s">
        <v>499</v>
      </c>
      <c r="V237" s="79" t="s">
        <v>229</v>
      </c>
    </row>
    <row r="238" spans="1:22" ht="100.5" customHeight="1" x14ac:dyDescent="0.25">
      <c r="A238" s="79">
        <v>230</v>
      </c>
      <c r="B238" s="79">
        <v>2020</v>
      </c>
      <c r="C238" s="79" t="s">
        <v>717</v>
      </c>
      <c r="D238" s="79" t="s">
        <v>590</v>
      </c>
      <c r="E238" s="12">
        <v>22474856</v>
      </c>
      <c r="F238" s="79" t="s">
        <v>538</v>
      </c>
      <c r="G238" s="23" t="s">
        <v>207</v>
      </c>
      <c r="H238" s="88" t="s">
        <v>208</v>
      </c>
      <c r="I238" s="79" t="s">
        <v>359</v>
      </c>
      <c r="J238" s="92">
        <v>12725000</v>
      </c>
      <c r="K238" s="29">
        <f t="shared" si="14"/>
        <v>12725000</v>
      </c>
      <c r="L238" s="92">
        <v>2545000</v>
      </c>
      <c r="M238" s="30">
        <v>44100</v>
      </c>
      <c r="N238" s="80">
        <v>44133</v>
      </c>
      <c r="O238" s="80">
        <v>44283</v>
      </c>
      <c r="P238" s="80">
        <v>44283</v>
      </c>
      <c r="Q238" s="18"/>
      <c r="R238" s="79"/>
      <c r="S238" s="79"/>
      <c r="T238" s="8" t="s">
        <v>547</v>
      </c>
      <c r="U238" s="31" t="s">
        <v>548</v>
      </c>
      <c r="V238" s="79" t="s">
        <v>229</v>
      </c>
    </row>
    <row r="239" spans="1:22" ht="100.5" customHeight="1" x14ac:dyDescent="0.25">
      <c r="A239" s="79">
        <v>231</v>
      </c>
      <c r="B239" s="79">
        <v>2020</v>
      </c>
      <c r="C239" s="77" t="s">
        <v>718</v>
      </c>
      <c r="D239" s="79" t="s">
        <v>592</v>
      </c>
      <c r="E239" s="79" t="s">
        <v>596</v>
      </c>
      <c r="F239" s="79" t="s">
        <v>593</v>
      </c>
      <c r="G239" s="23" t="s">
        <v>595</v>
      </c>
      <c r="H239" s="79" t="s">
        <v>232</v>
      </c>
      <c r="I239" s="79" t="s">
        <v>594</v>
      </c>
      <c r="J239" s="92">
        <v>58497805</v>
      </c>
      <c r="K239" s="29">
        <f t="shared" si="14"/>
        <v>58497805</v>
      </c>
      <c r="L239" s="92">
        <v>0</v>
      </c>
      <c r="M239" s="30">
        <v>44106</v>
      </c>
      <c r="N239" s="80">
        <v>44106</v>
      </c>
      <c r="O239" s="80">
        <v>44479</v>
      </c>
      <c r="P239" s="80">
        <v>44479</v>
      </c>
      <c r="Q239" s="18"/>
      <c r="R239" s="79"/>
      <c r="S239" s="79"/>
      <c r="T239" s="79" t="s">
        <v>732</v>
      </c>
      <c r="U239" s="31" t="s">
        <v>733</v>
      </c>
      <c r="V239" s="79" t="s">
        <v>229</v>
      </c>
    </row>
    <row r="240" spans="1:22" ht="100.5" customHeight="1" x14ac:dyDescent="0.25">
      <c r="A240" s="79">
        <v>232</v>
      </c>
      <c r="B240" s="79">
        <v>2020</v>
      </c>
      <c r="C240" s="79" t="s">
        <v>719</v>
      </c>
      <c r="D240" s="79" t="s">
        <v>591</v>
      </c>
      <c r="E240" s="12">
        <v>1022978566</v>
      </c>
      <c r="F240" s="79" t="s">
        <v>538</v>
      </c>
      <c r="G240" s="23" t="s">
        <v>207</v>
      </c>
      <c r="H240" s="88" t="s">
        <v>208</v>
      </c>
      <c r="I240" s="79" t="s">
        <v>359</v>
      </c>
      <c r="J240" s="92">
        <v>12725000</v>
      </c>
      <c r="K240" s="29">
        <f t="shared" si="14"/>
        <v>12725000</v>
      </c>
      <c r="L240" s="92">
        <v>2545000</v>
      </c>
      <c r="M240" s="30">
        <v>44112</v>
      </c>
      <c r="N240" s="80">
        <v>44133</v>
      </c>
      <c r="O240" s="80">
        <v>44283</v>
      </c>
      <c r="P240" s="80">
        <v>44283</v>
      </c>
      <c r="Q240" s="18"/>
      <c r="R240" s="79"/>
      <c r="S240" s="79"/>
      <c r="T240" s="8" t="s">
        <v>547</v>
      </c>
      <c r="U240" s="31" t="s">
        <v>548</v>
      </c>
      <c r="V240" s="79" t="s">
        <v>229</v>
      </c>
    </row>
    <row r="241" spans="1:22" ht="100.5" customHeight="1" x14ac:dyDescent="0.25">
      <c r="A241" s="79">
        <v>233</v>
      </c>
      <c r="B241" s="79">
        <v>2020</v>
      </c>
      <c r="C241" s="79" t="s">
        <v>729</v>
      </c>
      <c r="D241" s="79" t="s">
        <v>728</v>
      </c>
      <c r="E241" s="12">
        <v>1031124771</v>
      </c>
      <c r="F241" s="79" t="s">
        <v>538</v>
      </c>
      <c r="G241" s="23" t="s">
        <v>207</v>
      </c>
      <c r="H241" s="88" t="s">
        <v>208</v>
      </c>
      <c r="I241" s="79" t="s">
        <v>359</v>
      </c>
      <c r="J241" s="92">
        <v>12725000</v>
      </c>
      <c r="K241" s="29">
        <f t="shared" ref="K241:K243" si="23">+J241+Q241</f>
        <v>12725000</v>
      </c>
      <c r="L241" s="92">
        <v>2545000</v>
      </c>
      <c r="M241" s="30">
        <v>44112</v>
      </c>
      <c r="N241" s="80">
        <v>44133</v>
      </c>
      <c r="O241" s="80">
        <v>44283</v>
      </c>
      <c r="P241" s="80">
        <v>44283</v>
      </c>
      <c r="Q241" s="18"/>
      <c r="R241" s="79"/>
      <c r="S241" s="79"/>
      <c r="T241" s="8" t="s">
        <v>547</v>
      </c>
      <c r="U241" s="31" t="s">
        <v>548</v>
      </c>
      <c r="V241" s="79" t="s">
        <v>229</v>
      </c>
    </row>
    <row r="242" spans="1:22" ht="100.5" customHeight="1" x14ac:dyDescent="0.25">
      <c r="A242" s="64">
        <v>234</v>
      </c>
      <c r="B242" s="64">
        <v>2020</v>
      </c>
      <c r="C242" s="64" t="s">
        <v>730</v>
      </c>
      <c r="D242" s="64" t="s">
        <v>722</v>
      </c>
      <c r="E242" s="20">
        <v>52158808</v>
      </c>
      <c r="F242" s="64" t="s">
        <v>731</v>
      </c>
      <c r="G242" s="74" t="s">
        <v>207</v>
      </c>
      <c r="H242" s="77" t="s">
        <v>208</v>
      </c>
      <c r="I242" s="51" t="s">
        <v>526</v>
      </c>
      <c r="J242" s="66">
        <v>18000000</v>
      </c>
      <c r="K242" s="66">
        <f t="shared" si="23"/>
        <v>18000000</v>
      </c>
      <c r="L242" s="66">
        <v>4000000</v>
      </c>
      <c r="M242" s="68">
        <v>44112</v>
      </c>
      <c r="N242" s="70">
        <v>44130</v>
      </c>
      <c r="O242" s="58">
        <v>44266</v>
      </c>
      <c r="P242" s="58">
        <v>44266</v>
      </c>
      <c r="Q242" s="89"/>
      <c r="R242" s="64"/>
      <c r="S242" s="64"/>
      <c r="T242" s="8" t="s">
        <v>500</v>
      </c>
      <c r="U242" s="79" t="s">
        <v>499</v>
      </c>
      <c r="V242" s="64" t="s">
        <v>229</v>
      </c>
    </row>
    <row r="243" spans="1:22" ht="100.5" customHeight="1" x14ac:dyDescent="0.25">
      <c r="A243" s="79">
        <v>235</v>
      </c>
      <c r="B243" s="79">
        <v>2020</v>
      </c>
      <c r="C243" s="79" t="s">
        <v>734</v>
      </c>
      <c r="D243" s="79" t="s">
        <v>736</v>
      </c>
      <c r="E243" s="12">
        <v>79486544</v>
      </c>
      <c r="F243" s="79" t="s">
        <v>735</v>
      </c>
      <c r="G243" s="74" t="s">
        <v>207</v>
      </c>
      <c r="H243" s="77" t="s">
        <v>208</v>
      </c>
      <c r="I243" s="79" t="s">
        <v>227</v>
      </c>
      <c r="J243" s="92">
        <v>12000000</v>
      </c>
      <c r="K243" s="92">
        <f t="shared" si="23"/>
        <v>12000000</v>
      </c>
      <c r="L243" s="92">
        <v>6000000</v>
      </c>
      <c r="M243" s="30">
        <v>44141</v>
      </c>
      <c r="N243" s="80">
        <v>44146</v>
      </c>
      <c r="O243" s="80">
        <v>44206</v>
      </c>
      <c r="P243" s="80">
        <v>44206</v>
      </c>
      <c r="Q243" s="18"/>
      <c r="R243" s="79"/>
      <c r="S243" s="79"/>
      <c r="T243" s="8" t="s">
        <v>500</v>
      </c>
      <c r="U243" s="79" t="s">
        <v>499</v>
      </c>
      <c r="V243" s="64" t="s">
        <v>229</v>
      </c>
    </row>
    <row r="244" spans="1:22" ht="100.5" customHeight="1" x14ac:dyDescent="0.25">
      <c r="A244" s="79">
        <v>236</v>
      </c>
      <c r="B244" s="79">
        <v>2020</v>
      </c>
      <c r="C244" s="77" t="s">
        <v>597</v>
      </c>
      <c r="D244" s="79" t="s">
        <v>741</v>
      </c>
      <c r="E244" s="79" t="s">
        <v>745</v>
      </c>
      <c r="F244" s="101" t="s">
        <v>165</v>
      </c>
      <c r="G244" s="23" t="s">
        <v>207</v>
      </c>
      <c r="H244" s="79" t="s">
        <v>232</v>
      </c>
      <c r="I244" s="79" t="s">
        <v>743</v>
      </c>
      <c r="J244" s="92" t="s">
        <v>742</v>
      </c>
      <c r="K244" s="92" t="s">
        <v>742</v>
      </c>
      <c r="L244" s="92">
        <v>0</v>
      </c>
      <c r="M244" s="30">
        <v>44145</v>
      </c>
      <c r="N244" s="80">
        <v>44148</v>
      </c>
      <c r="O244" s="80">
        <v>44289</v>
      </c>
      <c r="P244" s="80">
        <v>44289</v>
      </c>
      <c r="Q244" s="18"/>
      <c r="R244" s="79"/>
      <c r="S244" s="79"/>
      <c r="T244" s="62">
        <v>131020202030501</v>
      </c>
      <c r="U244" s="31" t="s">
        <v>744</v>
      </c>
      <c r="V244" s="79" t="s">
        <v>229</v>
      </c>
    </row>
    <row r="245" spans="1:22" ht="100.5" customHeight="1" x14ac:dyDescent="0.25">
      <c r="A245" s="79">
        <v>237</v>
      </c>
      <c r="B245" s="79">
        <v>2020</v>
      </c>
      <c r="C245" s="88" t="s">
        <v>724</v>
      </c>
      <c r="D245" s="79" t="s">
        <v>746</v>
      </c>
      <c r="E245" s="79" t="s">
        <v>751</v>
      </c>
      <c r="F245" s="79" t="s">
        <v>748</v>
      </c>
      <c r="G245" s="23" t="s">
        <v>207</v>
      </c>
      <c r="H245" s="79" t="s">
        <v>232</v>
      </c>
      <c r="I245" s="79" t="s">
        <v>397</v>
      </c>
      <c r="J245" s="92">
        <v>95500000</v>
      </c>
      <c r="K245" s="92">
        <v>95500000</v>
      </c>
      <c r="L245" s="92">
        <v>0</v>
      </c>
      <c r="M245" s="30">
        <v>44165</v>
      </c>
      <c r="N245" s="80">
        <v>44168</v>
      </c>
      <c r="O245" s="80">
        <v>44349</v>
      </c>
      <c r="P245" s="80">
        <v>44349</v>
      </c>
      <c r="Q245" s="18"/>
      <c r="R245" s="79"/>
      <c r="S245" s="79"/>
      <c r="T245" s="79" t="s">
        <v>749</v>
      </c>
      <c r="U245" s="31" t="s">
        <v>750</v>
      </c>
      <c r="V245" s="79" t="s">
        <v>229</v>
      </c>
    </row>
    <row r="246" spans="1:22" ht="100.5" customHeight="1" x14ac:dyDescent="0.25">
      <c r="A246" s="79">
        <v>238</v>
      </c>
      <c r="B246" s="79">
        <v>2020</v>
      </c>
      <c r="C246" s="88" t="s">
        <v>723</v>
      </c>
      <c r="D246" s="79" t="s">
        <v>754</v>
      </c>
      <c r="E246" s="79" t="s">
        <v>755</v>
      </c>
      <c r="F246" s="79" t="s">
        <v>752</v>
      </c>
      <c r="G246" s="23" t="s">
        <v>207</v>
      </c>
      <c r="H246" s="79" t="s">
        <v>232</v>
      </c>
      <c r="I246" s="79" t="s">
        <v>753</v>
      </c>
      <c r="J246" s="92">
        <v>159950397</v>
      </c>
      <c r="K246" s="92">
        <v>159950397</v>
      </c>
      <c r="L246" s="92">
        <v>0</v>
      </c>
      <c r="M246" s="30">
        <v>44167</v>
      </c>
      <c r="N246" s="80">
        <v>44168</v>
      </c>
      <c r="O246" s="80">
        <v>44288</v>
      </c>
      <c r="P246" s="80">
        <v>44288</v>
      </c>
      <c r="Q246" s="18"/>
      <c r="R246" s="79"/>
      <c r="S246" s="79"/>
      <c r="T246" s="63" t="s">
        <v>756</v>
      </c>
      <c r="U246" s="31" t="s">
        <v>757</v>
      </c>
      <c r="V246" s="79" t="s">
        <v>229</v>
      </c>
    </row>
    <row r="247" spans="1:22" ht="100.5" customHeight="1" x14ac:dyDescent="0.25">
      <c r="A247" s="97">
        <v>239</v>
      </c>
      <c r="B247" s="97">
        <v>2020</v>
      </c>
      <c r="C247" s="97" t="s">
        <v>776</v>
      </c>
      <c r="D247" s="97" t="s">
        <v>777</v>
      </c>
      <c r="E247" s="12" t="s">
        <v>778</v>
      </c>
      <c r="F247" s="93" t="s">
        <v>779</v>
      </c>
      <c r="G247" s="93" t="s">
        <v>780</v>
      </c>
      <c r="H247" s="125" t="s">
        <v>232</v>
      </c>
      <c r="I247" s="93" t="s">
        <v>227</v>
      </c>
      <c r="J247" s="94">
        <v>195801361.5</v>
      </c>
      <c r="K247" s="94">
        <v>195801361.5</v>
      </c>
      <c r="L247" s="94">
        <v>0</v>
      </c>
      <c r="M247" s="30">
        <v>44179</v>
      </c>
      <c r="N247" s="93" t="s">
        <v>781</v>
      </c>
      <c r="O247" s="93"/>
      <c r="P247" s="93"/>
      <c r="Q247" s="18"/>
      <c r="R247" s="93"/>
      <c r="S247" s="93"/>
      <c r="T247" s="93" t="s">
        <v>782</v>
      </c>
      <c r="U247" s="126" t="s">
        <v>783</v>
      </c>
      <c r="V247" s="93" t="s">
        <v>784</v>
      </c>
    </row>
    <row r="248" spans="1:22" ht="100.5" customHeight="1" x14ac:dyDescent="0.25">
      <c r="A248" s="98">
        <v>240</v>
      </c>
      <c r="B248" s="98">
        <v>2020</v>
      </c>
      <c r="C248" s="98" t="s">
        <v>785</v>
      </c>
      <c r="D248" s="97" t="s">
        <v>786</v>
      </c>
      <c r="E248" s="12" t="s">
        <v>787</v>
      </c>
      <c r="F248" s="93" t="s">
        <v>788</v>
      </c>
      <c r="G248" s="95" t="s">
        <v>211</v>
      </c>
      <c r="H248" s="125" t="s">
        <v>789</v>
      </c>
      <c r="I248" s="93" t="s">
        <v>397</v>
      </c>
      <c r="J248" s="94">
        <v>1292080333</v>
      </c>
      <c r="K248" s="94">
        <v>1292080333</v>
      </c>
      <c r="L248" s="94">
        <v>0</v>
      </c>
      <c r="M248" s="30">
        <v>44179</v>
      </c>
      <c r="N248" s="93" t="s">
        <v>781</v>
      </c>
      <c r="O248" s="93"/>
      <c r="P248" s="93"/>
      <c r="Q248" s="18"/>
      <c r="R248" s="93"/>
      <c r="S248" s="93"/>
      <c r="T248" s="63" t="s">
        <v>770</v>
      </c>
      <c r="U248" s="31" t="s">
        <v>771</v>
      </c>
      <c r="V248" s="93" t="s">
        <v>784</v>
      </c>
    </row>
    <row r="249" spans="1:22" ht="100.5" customHeight="1" x14ac:dyDescent="0.25">
      <c r="A249" s="98">
        <v>241</v>
      </c>
      <c r="B249" s="98">
        <v>2020</v>
      </c>
      <c r="C249" s="97" t="s">
        <v>790</v>
      </c>
      <c r="D249" s="127" t="s">
        <v>791</v>
      </c>
      <c r="E249" s="12" t="s">
        <v>792</v>
      </c>
      <c r="F249" s="93" t="s">
        <v>793</v>
      </c>
      <c r="G249" s="93" t="s">
        <v>231</v>
      </c>
      <c r="H249" s="95" t="s">
        <v>794</v>
      </c>
      <c r="I249" s="93" t="s">
        <v>594</v>
      </c>
      <c r="J249" s="94">
        <v>29500000</v>
      </c>
      <c r="K249" s="94">
        <v>29500000</v>
      </c>
      <c r="L249" s="94">
        <v>0</v>
      </c>
      <c r="M249" s="96">
        <v>44179</v>
      </c>
      <c r="N249" s="93" t="s">
        <v>781</v>
      </c>
      <c r="O249" s="96"/>
      <c r="P249" s="96"/>
      <c r="Q249" s="18"/>
      <c r="R249" s="93"/>
      <c r="S249" s="93"/>
      <c r="T249" s="62">
        <v>1310202010203</v>
      </c>
      <c r="U249" s="31" t="s">
        <v>795</v>
      </c>
      <c r="V249" s="93" t="s">
        <v>784</v>
      </c>
    </row>
    <row r="250" spans="1:22" ht="100.5" customHeight="1" x14ac:dyDescent="0.25">
      <c r="A250" s="98">
        <v>242</v>
      </c>
      <c r="B250" s="98">
        <v>2020</v>
      </c>
      <c r="C250" s="79" t="s">
        <v>758</v>
      </c>
      <c r="D250" s="79" t="s">
        <v>759</v>
      </c>
      <c r="E250" s="12">
        <v>901373456</v>
      </c>
      <c r="F250" s="79" t="s">
        <v>760</v>
      </c>
      <c r="G250" s="88" t="s">
        <v>211</v>
      </c>
      <c r="H250" s="88" t="s">
        <v>768</v>
      </c>
      <c r="I250" s="79" t="s">
        <v>761</v>
      </c>
      <c r="J250" s="92">
        <v>42270204.119999997</v>
      </c>
      <c r="K250" s="92">
        <v>42270204.119999997</v>
      </c>
      <c r="L250" s="92">
        <v>0</v>
      </c>
      <c r="M250" s="80">
        <v>44179</v>
      </c>
      <c r="N250" s="80">
        <v>44179</v>
      </c>
      <c r="O250" s="80">
        <v>44269</v>
      </c>
      <c r="P250" s="80">
        <v>44269</v>
      </c>
      <c r="Q250" s="18"/>
      <c r="R250" s="79"/>
      <c r="S250" s="79"/>
      <c r="T250" s="63" t="s">
        <v>770</v>
      </c>
      <c r="U250" s="31" t="s">
        <v>771</v>
      </c>
      <c r="V250" s="79" t="s">
        <v>229</v>
      </c>
    </row>
    <row r="251" spans="1:22" ht="100.5" customHeight="1" x14ac:dyDescent="0.25">
      <c r="A251" s="98">
        <v>243</v>
      </c>
      <c r="B251" s="98">
        <v>2020</v>
      </c>
      <c r="C251" s="99" t="s">
        <v>762</v>
      </c>
      <c r="D251" s="79" t="s">
        <v>763</v>
      </c>
      <c r="E251" s="12" t="s">
        <v>769</v>
      </c>
      <c r="F251" s="79" t="s">
        <v>764</v>
      </c>
      <c r="G251" s="88" t="s">
        <v>211</v>
      </c>
      <c r="H251" s="88" t="s">
        <v>768</v>
      </c>
      <c r="I251" s="79" t="s">
        <v>761</v>
      </c>
      <c r="J251" s="92">
        <v>23364084</v>
      </c>
      <c r="K251" s="92">
        <v>23364084</v>
      </c>
      <c r="L251" s="92">
        <v>0</v>
      </c>
      <c r="M251" s="80">
        <v>44180</v>
      </c>
      <c r="N251" s="80">
        <v>44180</v>
      </c>
      <c r="O251" s="80">
        <v>44269</v>
      </c>
      <c r="P251" s="80">
        <v>44269</v>
      </c>
      <c r="Q251" s="18"/>
      <c r="R251" s="79"/>
      <c r="S251" s="79"/>
      <c r="T251" s="63" t="s">
        <v>770</v>
      </c>
      <c r="U251" s="31" t="s">
        <v>771</v>
      </c>
      <c r="V251" s="79" t="s">
        <v>229</v>
      </c>
    </row>
    <row r="252" spans="1:22" ht="100.5" customHeight="1" x14ac:dyDescent="0.25">
      <c r="A252" s="103">
        <v>244</v>
      </c>
      <c r="B252" s="103">
        <v>2020</v>
      </c>
      <c r="C252" s="104" t="s">
        <v>772</v>
      </c>
      <c r="D252" s="64" t="s">
        <v>765</v>
      </c>
      <c r="E252" s="20" t="s">
        <v>767</v>
      </c>
      <c r="F252" s="64" t="s">
        <v>766</v>
      </c>
      <c r="G252" s="77" t="s">
        <v>211</v>
      </c>
      <c r="H252" s="77" t="s">
        <v>768</v>
      </c>
      <c r="I252" s="64" t="s">
        <v>761</v>
      </c>
      <c r="J252" s="66">
        <v>74357388</v>
      </c>
      <c r="K252" s="66">
        <v>74357388</v>
      </c>
      <c r="L252" s="66">
        <v>0</v>
      </c>
      <c r="M252" s="70">
        <v>44180</v>
      </c>
      <c r="N252" s="70">
        <v>44180</v>
      </c>
      <c r="O252" s="70">
        <v>44269</v>
      </c>
      <c r="P252" s="70">
        <v>44269</v>
      </c>
      <c r="Q252" s="89"/>
      <c r="R252" s="64"/>
      <c r="S252" s="64"/>
      <c r="T252" s="100" t="s">
        <v>770</v>
      </c>
      <c r="U252" s="31" t="s">
        <v>771</v>
      </c>
      <c r="V252" s="64" t="s">
        <v>229</v>
      </c>
    </row>
    <row r="253" spans="1:22" ht="100.5" customHeight="1" x14ac:dyDescent="0.25">
      <c r="A253" s="97">
        <v>245</v>
      </c>
      <c r="B253" s="97">
        <v>2020</v>
      </c>
      <c r="C253" s="97" t="s">
        <v>773</v>
      </c>
      <c r="D253" s="79" t="s">
        <v>774</v>
      </c>
      <c r="E253" s="12" t="s">
        <v>767</v>
      </c>
      <c r="F253" s="79" t="s">
        <v>775</v>
      </c>
      <c r="G253" s="88" t="s">
        <v>211</v>
      </c>
      <c r="H253" s="88" t="s">
        <v>768</v>
      </c>
      <c r="I253" s="79" t="s">
        <v>761</v>
      </c>
      <c r="J253" s="92">
        <v>207812437</v>
      </c>
      <c r="K253" s="92">
        <v>207812437</v>
      </c>
      <c r="L253" s="92"/>
      <c r="M253" s="80">
        <v>44180</v>
      </c>
      <c r="N253" s="80">
        <v>44180</v>
      </c>
      <c r="O253" s="80">
        <v>44269</v>
      </c>
      <c r="P253" s="80">
        <v>44269</v>
      </c>
      <c r="Q253" s="18"/>
      <c r="R253" s="79"/>
      <c r="S253" s="79"/>
      <c r="T253" s="63" t="s">
        <v>770</v>
      </c>
      <c r="U253" s="31" t="s">
        <v>771</v>
      </c>
      <c r="V253" s="79" t="s">
        <v>229</v>
      </c>
    </row>
  </sheetData>
  <mergeCells count="124">
    <mergeCell ref="V165:V166"/>
    <mergeCell ref="L165:L166"/>
    <mergeCell ref="M165:M166"/>
    <mergeCell ref="N165:N166"/>
    <mergeCell ref="P165:P166"/>
    <mergeCell ref="T165:T166"/>
    <mergeCell ref="U165:U166"/>
    <mergeCell ref="C165:C166"/>
    <mergeCell ref="A165:A166"/>
    <mergeCell ref="B165:B166"/>
    <mergeCell ref="F165:F166"/>
    <mergeCell ref="G165:G166"/>
    <mergeCell ref="H165:H166"/>
    <mergeCell ref="I165:I166"/>
    <mergeCell ref="J165:J166"/>
    <mergeCell ref="K165:K166"/>
    <mergeCell ref="A83:A84"/>
    <mergeCell ref="B83:B84"/>
    <mergeCell ref="C83:C84"/>
    <mergeCell ref="F83:F84"/>
    <mergeCell ref="P83:P84"/>
    <mergeCell ref="I83:I84"/>
    <mergeCell ref="J83:J84"/>
    <mergeCell ref="L83:L84"/>
    <mergeCell ref="O83:O84"/>
    <mergeCell ref="N83:N84"/>
    <mergeCell ref="M83:M84"/>
    <mergeCell ref="G83:G84"/>
    <mergeCell ref="H83:H84"/>
    <mergeCell ref="K83:K84"/>
    <mergeCell ref="T83:T84"/>
    <mergeCell ref="U83:U84"/>
    <mergeCell ref="V45:V46"/>
    <mergeCell ref="V18:V19"/>
    <mergeCell ref="V33:V34"/>
    <mergeCell ref="V83:V84"/>
    <mergeCell ref="T18:T19"/>
    <mergeCell ref="U18:U19"/>
    <mergeCell ref="T33:T34"/>
    <mergeCell ref="U33:U34"/>
    <mergeCell ref="T45:T46"/>
    <mergeCell ref="U45:U46"/>
    <mergeCell ref="T52:T53"/>
    <mergeCell ref="A18:A19"/>
    <mergeCell ref="B18:B19"/>
    <mergeCell ref="I18:I19"/>
    <mergeCell ref="G33:G34"/>
    <mergeCell ref="H33:H34"/>
    <mergeCell ref="I33:I34"/>
    <mergeCell ref="C18:C19"/>
    <mergeCell ref="F18:F19"/>
    <mergeCell ref="H18:H19"/>
    <mergeCell ref="G18:G19"/>
    <mergeCell ref="C33:C34"/>
    <mergeCell ref="F33:F34"/>
    <mergeCell ref="A52:A53"/>
    <mergeCell ref="B52:B53"/>
    <mergeCell ref="C52:C53"/>
    <mergeCell ref="F52:F53"/>
    <mergeCell ref="A45:A46"/>
    <mergeCell ref="B45:B46"/>
    <mergeCell ref="C45:C46"/>
    <mergeCell ref="A33:A34"/>
    <mergeCell ref="B33:B34"/>
    <mergeCell ref="F45:F46"/>
    <mergeCell ref="J33:J34"/>
    <mergeCell ref="O18:O19"/>
    <mergeCell ref="O52:O53"/>
    <mergeCell ref="P18:P19"/>
    <mergeCell ref="O33:O34"/>
    <mergeCell ref="P52:P53"/>
    <mergeCell ref="L33:L34"/>
    <mergeCell ref="N33:N34"/>
    <mergeCell ref="N18:N19"/>
    <mergeCell ref="P33:P34"/>
    <mergeCell ref="O45:O46"/>
    <mergeCell ref="P45:P46"/>
    <mergeCell ref="J18:J19"/>
    <mergeCell ref="L18:L19"/>
    <mergeCell ref="M18:M19"/>
    <mergeCell ref="M33:M34"/>
    <mergeCell ref="K45:K46"/>
    <mergeCell ref="R33:R34"/>
    <mergeCell ref="Q33:Q34"/>
    <mergeCell ref="Q18:Q19"/>
    <mergeCell ref="R18:R19"/>
    <mergeCell ref="V52:V53"/>
    <mergeCell ref="Q52:Q53"/>
    <mergeCell ref="R52:R53"/>
    <mergeCell ref="M52:M53"/>
    <mergeCell ref="N52:N53"/>
    <mergeCell ref="N45:N46"/>
    <mergeCell ref="M45:M46"/>
    <mergeCell ref="U52:U53"/>
    <mergeCell ref="G45:G46"/>
    <mergeCell ref="H45:H46"/>
    <mergeCell ref="G52:G53"/>
    <mergeCell ref="H52:H53"/>
    <mergeCell ref="I52:I53"/>
    <mergeCell ref="J52:J53"/>
    <mergeCell ref="L52:L53"/>
    <mergeCell ref="I45:I46"/>
    <mergeCell ref="J45:J46"/>
    <mergeCell ref="L45:L46"/>
    <mergeCell ref="C191:C192"/>
    <mergeCell ref="A191:A192"/>
    <mergeCell ref="B191:B192"/>
    <mergeCell ref="F191:F192"/>
    <mergeCell ref="G191:G192"/>
    <mergeCell ref="H191:H192"/>
    <mergeCell ref="I191:I192"/>
    <mergeCell ref="J191:J192"/>
    <mergeCell ref="K191:K192"/>
    <mergeCell ref="T191:T192"/>
    <mergeCell ref="U191:U192"/>
    <mergeCell ref="V191:V192"/>
    <mergeCell ref="L191:L192"/>
    <mergeCell ref="M191:M192"/>
    <mergeCell ref="N191:N192"/>
    <mergeCell ref="O191:O192"/>
    <mergeCell ref="P191:P192"/>
    <mergeCell ref="Q191:Q192"/>
    <mergeCell ref="R191:R192"/>
    <mergeCell ref="S191:S192"/>
  </mergeCells>
  <pageMargins left="0.31496062992125984" right="0.19685039370078741" top="0.43307086614173229" bottom="0.35" header="0.35" footer="0.17"/>
  <pageSetup scale="38" orientation="landscape" r:id="rId1"/>
  <rowBreaks count="1" manualBreakCount="1">
    <brk id="50" max="35" man="1"/>
  </rowBreaks>
  <ignoredErrors>
    <ignoredError sqref="E101 T246 T250:T253 T248" numberStoredAsText="1"/>
    <ignoredError sqref="L79 L40 L7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Mosquera Grajales</dc:creator>
  <cp:lastModifiedBy>Leidy Johanna Mosquera Grajales</cp:lastModifiedBy>
  <cp:lastPrinted>2020-12-07T16:20:20Z</cp:lastPrinted>
  <dcterms:created xsi:type="dcterms:W3CDTF">2020-01-20T21:52:00Z</dcterms:created>
  <dcterms:modified xsi:type="dcterms:W3CDTF">2020-12-18T18:59:42Z</dcterms:modified>
</cp:coreProperties>
</file>